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defaultThemeVersion="124226"/>
  <mc:AlternateContent xmlns:mc="http://schemas.openxmlformats.org/markup-compatibility/2006">
    <mc:Choice Requires="x15">
      <x15ac:absPath xmlns:x15ac="http://schemas.microsoft.com/office/spreadsheetml/2010/11/ac" url="H:\My Documents\a Op Center\Spreadsheets\ISE\"/>
    </mc:Choice>
  </mc:AlternateContent>
  <xr:revisionPtr revIDLastSave="0" documentId="8_{0CE42179-8BE6-40B1-B40B-913486A79755}" xr6:coauthVersionLast="41" xr6:coauthVersionMax="41" xr10:uidLastSave="{00000000-0000-0000-0000-000000000000}"/>
  <bookViews>
    <workbookView xWindow="-120" yWindow="-120" windowWidth="25440" windowHeight="15390" xr2:uid="{00000000-000D-0000-FFFF-FFFF00000000}"/>
  </bookViews>
  <sheets>
    <sheet name="Sheet1" sheetId="1" r:id="rId1"/>
  </sheets>
  <definedNames>
    <definedName name="_xlnm.Print_Area" localSheetId="0">Sheet1!$A$1:$H$118</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 i="1" l="1"/>
  <c r="H25" i="1" l="1"/>
  <c r="C25" i="1"/>
  <c r="E74" i="1" l="1"/>
  <c r="D80" i="1"/>
  <c r="E80" i="1" s="1"/>
  <c r="D79" i="1"/>
  <c r="E79" i="1" s="1"/>
  <c r="D77" i="1"/>
  <c r="E77" i="1" s="1"/>
  <c r="D76" i="1"/>
  <c r="E76" i="1" s="1"/>
  <c r="D75" i="1"/>
  <c r="E75" i="1" s="1"/>
  <c r="D74" i="1"/>
  <c r="D73" i="1"/>
  <c r="E73" i="1" s="1"/>
  <c r="G70" i="1"/>
  <c r="G69" i="1"/>
  <c r="G68" i="1"/>
  <c r="E85" i="1" l="1"/>
  <c r="E84" i="1"/>
  <c r="E83" i="1" l="1"/>
  <c r="E86" i="1"/>
  <c r="E88" i="1" l="1"/>
  <c r="H34" i="1"/>
  <c r="H36" i="1"/>
  <c r="H38" i="1"/>
  <c r="H40" i="1"/>
  <c r="H43" i="1"/>
  <c r="H28" i="1" l="1"/>
  <c r="H22" i="1"/>
  <c r="H19" i="1"/>
  <c r="H16" i="1"/>
  <c r="C28" i="1"/>
  <c r="C22" i="1"/>
  <c r="C19" i="1"/>
  <c r="C16" i="1"/>
  <c r="B141" i="1" l="1"/>
  <c r="H45" i="1" l="1"/>
  <c r="C45" i="1"/>
</calcChain>
</file>

<file path=xl/sharedStrings.xml><?xml version="1.0" encoding="utf-8"?>
<sst xmlns="http://schemas.openxmlformats.org/spreadsheetml/2006/main" count="125" uniqueCount="109">
  <si>
    <t>Employment Incentives</t>
  </si>
  <si>
    <t xml:space="preserve">Individual’s Name: </t>
  </si>
  <si>
    <t>DDS#</t>
  </si>
  <si>
    <t>Service Category:</t>
  </si>
  <si>
    <t>Provider Name:</t>
  </si>
  <si>
    <t>Case Mgr:</t>
  </si>
  <si>
    <t>yes/no</t>
  </si>
  <si>
    <t>RDID#</t>
  </si>
  <si>
    <t xml:space="preserve">yes </t>
  </si>
  <si>
    <r>
      <t xml:space="preserve">Contract Service Authorization   </t>
    </r>
    <r>
      <rPr>
        <b/>
        <sz val="11"/>
        <color theme="1"/>
        <rFont val="Calibri"/>
        <family val="2"/>
        <scheme val="minor"/>
      </rPr>
      <t xml:space="preserve">  </t>
    </r>
  </si>
  <si>
    <t>Vendor Service Authorization</t>
  </si>
  <si>
    <t>no</t>
  </si>
  <si>
    <t xml:space="preserve">Start date: </t>
  </si>
  <si>
    <t>End Date:</t>
  </si>
  <si>
    <t>(Submit to Resource Manager 1)</t>
  </si>
  <si>
    <t>(Submit to Case Manager)</t>
  </si>
  <si>
    <t>Choose the path that is appropriate to the services the individual currently receives</t>
  </si>
  <si>
    <t>Units</t>
  </si>
  <si>
    <t>Career Plan Hours (Max 10 Hrs.)</t>
  </si>
  <si>
    <t>Career Plan Hours (Max 10 Hr.)</t>
  </si>
  <si>
    <t>(Enter 1 unit)</t>
  </si>
  <si>
    <t>Working Interview Staff Hrs (Max 40)</t>
  </si>
  <si>
    <t xml:space="preserve">Working Interview Staff Hrs  (Max 40)  </t>
  </si>
  <si>
    <t xml:space="preserve"> Individual Wages (Max 40 hrs.)</t>
  </si>
  <si>
    <t>Individual Wages (Max 40 hrs.)</t>
  </si>
  <si>
    <t xml:space="preserve">Intensive Job Placement &amp; Training </t>
  </si>
  <si>
    <t xml:space="preserve"> </t>
  </si>
  <si>
    <t>Transition to  Natural Supports</t>
  </si>
  <si>
    <t>Total</t>
  </si>
  <si>
    <t>Customized Employment</t>
  </si>
  <si>
    <r>
      <t xml:space="preserve">Resource Managers must make the placement in eCamris when processing the </t>
    </r>
    <r>
      <rPr>
        <b/>
        <i/>
        <sz val="12"/>
        <color theme="1"/>
        <rFont val="Calibri"/>
        <family val="2"/>
        <scheme val="minor"/>
      </rPr>
      <t>CE</t>
    </r>
    <r>
      <rPr>
        <i/>
        <sz val="12"/>
        <color theme="1"/>
        <rFont val="Calibri"/>
        <family val="2"/>
        <scheme val="minor"/>
      </rPr>
      <t xml:space="preserve"> 1X request.  </t>
    </r>
  </si>
  <si>
    <t>Deliverables</t>
  </si>
  <si>
    <t>Job Discovery</t>
  </si>
  <si>
    <t>1. CE Discovery Report</t>
  </si>
  <si>
    <t>1. CE Plan Development Summary</t>
  </si>
  <si>
    <r>
      <t xml:space="preserve">1. Visual Resume </t>
    </r>
    <r>
      <rPr>
        <i/>
        <sz val="10"/>
        <color theme="1"/>
        <rFont val="Calibri"/>
        <family val="2"/>
        <scheme val="minor"/>
      </rPr>
      <t xml:space="preserve"> </t>
    </r>
    <r>
      <rPr>
        <i/>
        <sz val="8"/>
        <color theme="1"/>
        <rFont val="Calibri"/>
        <family val="2"/>
        <scheme val="minor"/>
      </rPr>
      <t>*Substitutions may be allowed on a case by case basis</t>
    </r>
  </si>
  <si>
    <t>1. CE Job Development Contact Log</t>
  </si>
  <si>
    <t>1. CE Job Development, Negotiation, &amp; Placement Report</t>
  </si>
  <si>
    <t>2. CE Job Placement Specification Report</t>
  </si>
  <si>
    <t>1. CE Job Placement &amp; Retention Report Part 1</t>
  </si>
  <si>
    <t>1. CE Job Placement &amp; Retention Report Part 2</t>
  </si>
  <si>
    <t>1. End verification &amp; employment verification</t>
  </si>
  <si>
    <r>
      <rPr>
        <b/>
        <sz val="11"/>
        <color theme="1"/>
        <rFont val="Calibri"/>
        <family val="2"/>
        <scheme val="minor"/>
      </rPr>
      <t>Rationale for Request/Anticipated Result/Timeframe:</t>
    </r>
    <r>
      <rPr>
        <sz val="11"/>
        <color theme="1"/>
        <rFont val="Calibri"/>
        <family val="2"/>
        <scheme val="minor"/>
      </rPr>
      <t xml:space="preserve"> (For new Placement, Action Plan should include a Description as to how the provider will fade supports to the LON participant’s authorized hours)</t>
    </r>
  </si>
  <si>
    <t>The above named provider agrees that the temporary supports funded through this request will be provided to the named individual, that the supports rendered will be as described by this request, and any overpayments made by the Department of Developmental Services under this agreement will be refunded to the department.</t>
  </si>
  <si>
    <t>Provider Signature</t>
  </si>
  <si>
    <t>Date</t>
  </si>
  <si>
    <r>
      <t>Regional Use Only</t>
    </r>
    <r>
      <rPr>
        <u/>
        <sz val="11"/>
        <color theme="1"/>
        <rFont val="Calibri"/>
        <family val="2"/>
        <scheme val="minor"/>
      </rPr>
      <t>:</t>
    </r>
  </si>
  <si>
    <t>Case Management Supervisor :</t>
  </si>
  <si>
    <t>Date:</t>
  </si>
  <si>
    <t>IP6</t>
  </si>
  <si>
    <t>Budgets only - Review &amp; Signature</t>
  </si>
  <si>
    <t>Regional Response:</t>
  </si>
  <si>
    <t>The request meets the needs of the individual and the established parameters of the one-time procedure and is authorized.  Funding will be subject to available resources.</t>
  </si>
  <si>
    <t xml:space="preserve">Amount Approved: </t>
  </si>
  <si>
    <t>The request meets the needs of the individual and the established parameters of the onetime procedure however, funding is not available at this time.  When funding becomes available request will be reconsidered.</t>
  </si>
  <si>
    <t>This request is denied:</t>
  </si>
  <si>
    <t xml:space="preserve">Signature of Regional Designee: </t>
  </si>
  <si>
    <t>Verification Supports were provided prior to payment: _________________________________________</t>
  </si>
  <si>
    <t xml:space="preserve">Signature of Resource Manager: </t>
  </si>
  <si>
    <t>ISE</t>
  </si>
  <si>
    <t>Individual Day</t>
  </si>
  <si>
    <t>Day Support Option</t>
  </si>
  <si>
    <t>Group Supported Employment</t>
  </si>
  <si>
    <t>Transition Services</t>
  </si>
  <si>
    <t>yes</t>
  </si>
  <si>
    <t>Job Discovery can only be billed alone for ADS-DDS individuals. ADS will fund the remaining CE components through the end of post-employment supports.</t>
  </si>
  <si>
    <t>*Individual will not require ISE Supports in competitive employment position</t>
  </si>
  <si>
    <t>Providers are eligible to receive $5.27 per hour up to 30 hours/week for hours worked</t>
  </si>
  <si>
    <t>CC: File, CM, RM2</t>
  </si>
  <si>
    <t>Day Allocation:</t>
  </si>
  <si>
    <t xml:space="preserve">IDV/ISE/ Group Day Combo or ISE only </t>
  </si>
  <si>
    <t xml:space="preserve">12 Month Benchmark </t>
  </si>
  <si>
    <t>Group Day/Customized Employment*</t>
  </si>
  <si>
    <t>* CE committee must review/approve CE Add Hours</t>
  </si>
  <si>
    <t>hrs x $81.25/hr (Group Day)</t>
  </si>
  <si>
    <t>Completed Career Plan      $980.96</t>
  </si>
  <si>
    <t xml:space="preserve">hrs X $68.76/hr   </t>
  </si>
  <si>
    <t>Hrs Billed in WebResDay</t>
  </si>
  <si>
    <t>Amt Paid</t>
  </si>
  <si>
    <t>Amt due</t>
  </si>
  <si>
    <t>Job Start Benchmark (up to $4000)</t>
  </si>
  <si>
    <t>3 Month Benchmark (up to $4000)</t>
  </si>
  <si>
    <t>6 Month Benchmark (up to $4000)</t>
  </si>
  <si>
    <t>(up to $4000)</t>
  </si>
  <si>
    <t xml:space="preserve">SubTotal Job Discovery:   </t>
  </si>
  <si>
    <t xml:space="preserve">SubTotal Job Dev, Neg &amp; Placement:   </t>
  </si>
  <si>
    <t xml:space="preserve">SubTotal Post-Employment Supports:   </t>
  </si>
  <si>
    <t>(Enter 1 unit) Job Retention:      6 Months  ($2,213)</t>
  </si>
  <si>
    <r>
      <t xml:space="preserve">Individual </t>
    </r>
    <r>
      <rPr>
        <b/>
        <sz val="9"/>
        <color theme="1"/>
        <rFont val="Cambria"/>
        <family val="1"/>
        <scheme val="major"/>
      </rPr>
      <t xml:space="preserve">must </t>
    </r>
    <r>
      <rPr>
        <b/>
        <i/>
        <sz val="9"/>
        <color theme="1"/>
        <rFont val="Cambria"/>
        <family val="1"/>
        <scheme val="major"/>
      </rPr>
      <t>have transitioned                                      to ISE to be eligible for Benchmarks                                 Prorated for scheduled hrs. below 25 hrs. per week  Select "yes" or "No" for applicable Benchmarks.</t>
    </r>
  </si>
  <si>
    <t>Initial</t>
  </si>
  <si>
    <t>Balance</t>
  </si>
  <si>
    <t>Discovery Activities - Up to 30 hours</t>
  </si>
  <si>
    <t>CE Plan  - Up to 4 hours</t>
  </si>
  <si>
    <t>Visual Resume - Up to 6 hours</t>
  </si>
  <si>
    <t>Job Development - Up to 40 hours (Up to 10 hours can be Indirect)</t>
  </si>
  <si>
    <t>Job Placement - Up to 35 hours</t>
  </si>
  <si>
    <t>Job Retention: 90 Days - Up to 20 hours</t>
  </si>
  <si>
    <t>Transition to Natural Supports - Up to 30 hours</t>
  </si>
  <si>
    <r>
      <rPr>
        <b/>
        <sz val="11"/>
        <color theme="1"/>
        <rFont val="Calibri"/>
        <family val="2"/>
        <scheme val="minor"/>
      </rPr>
      <t xml:space="preserve">Job Development, Negotiation &amp; Placement </t>
    </r>
    <r>
      <rPr>
        <sz val="11"/>
        <color theme="1"/>
        <rFont val="Calibri"/>
        <family val="2"/>
        <scheme val="minor"/>
      </rPr>
      <t>(95 Hours - Initial Request)</t>
    </r>
  </si>
  <si>
    <r>
      <rPr>
        <b/>
        <sz val="11"/>
        <color theme="1"/>
        <rFont val="Calibri"/>
        <family val="2"/>
        <scheme val="minor"/>
      </rPr>
      <t>Post Employment Supports</t>
    </r>
    <r>
      <rPr>
        <sz val="11"/>
        <color theme="1"/>
        <rFont val="Calibri"/>
        <family val="2"/>
        <scheme val="minor"/>
      </rPr>
      <t xml:space="preserve"> - (30 hours - Initial Request)</t>
    </r>
  </si>
  <si>
    <r>
      <rPr>
        <b/>
        <sz val="11"/>
        <color theme="1"/>
        <rFont val="Calibri"/>
        <family val="2"/>
        <scheme val="minor"/>
      </rPr>
      <t>Job Discovery</t>
    </r>
    <r>
      <rPr>
        <sz val="11"/>
        <color theme="1"/>
        <rFont val="Calibri"/>
        <family val="2"/>
        <scheme val="minor"/>
      </rPr>
      <t xml:space="preserve"> (40 Hours - Initial Request)</t>
    </r>
  </si>
  <si>
    <t>Customized Employment Total</t>
  </si>
  <si>
    <t>Customized Employment Phases</t>
  </si>
  <si>
    <t>For each phase, please select "Initial" if this is the initial request for Customized Employment.  Select "Balance", if this is a follow up request for unbilled WebResDay hours on an existing request.</t>
  </si>
  <si>
    <t xml:space="preserve">Customized Employment </t>
  </si>
  <si>
    <r>
      <t xml:space="preserve">Please check if individual is receiving </t>
    </r>
    <r>
      <rPr>
        <b/>
        <sz val="13"/>
        <color theme="5"/>
        <rFont val="Calibri"/>
        <family val="2"/>
        <scheme val="minor"/>
      </rPr>
      <t>Communication Mitigation</t>
    </r>
  </si>
  <si>
    <r>
      <t>Please check if individual is also  receiving support from</t>
    </r>
    <r>
      <rPr>
        <b/>
        <sz val="13"/>
        <color theme="5"/>
        <rFont val="Calibri"/>
        <family val="2"/>
        <scheme val="minor"/>
      </rPr>
      <t xml:space="preserve"> ADS</t>
    </r>
  </si>
  <si>
    <t>(Standard Rate= $76/hour, Communication Mitigation Rate= $103.50/hour)</t>
  </si>
  <si>
    <t>hrs. X $20.17/hr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</si>
</sst>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30" x14ac:knownFonts="1">
    <font>
      <sz val="11"/>
      <color theme="1"/>
      <name val="Calibri"/>
      <family val="2"/>
      <scheme val="minor"/>
    </font>
    <font>
      <b/>
      <sz val="11"/>
      <color theme="1"/>
      <name val="Calibri"/>
      <family val="2"/>
      <scheme val="minor"/>
    </font>
    <font>
      <b/>
      <sz val="9"/>
      <color theme="1"/>
      <name val="Calibri"/>
      <family val="2"/>
      <scheme val="minor"/>
    </font>
    <font>
      <i/>
      <sz val="11"/>
      <color theme="1"/>
      <name val="Calibri"/>
      <family val="2"/>
      <scheme val="minor"/>
    </font>
    <font>
      <sz val="10"/>
      <color theme="1"/>
      <name val="Calibri"/>
      <family val="2"/>
      <scheme val="minor"/>
    </font>
    <font>
      <b/>
      <i/>
      <sz val="9"/>
      <color theme="1"/>
      <name val="Cambria"/>
      <family val="1"/>
      <scheme val="major"/>
    </font>
    <font>
      <b/>
      <sz val="9"/>
      <color theme="1"/>
      <name val="Cambria"/>
      <family val="1"/>
      <scheme val="major"/>
    </font>
    <font>
      <sz val="9"/>
      <color theme="1"/>
      <name val="Cambria"/>
      <family val="1"/>
      <scheme val="major"/>
    </font>
    <font>
      <sz val="12"/>
      <color theme="1"/>
      <name val="Calibri"/>
      <family val="2"/>
      <scheme val="minor"/>
    </font>
    <font>
      <b/>
      <u/>
      <sz val="11"/>
      <color theme="1"/>
      <name val="Calibri"/>
      <family val="2"/>
      <scheme val="minor"/>
    </font>
    <font>
      <u/>
      <sz val="11"/>
      <color theme="1"/>
      <name val="Calibri"/>
      <family val="2"/>
      <scheme val="minor"/>
    </font>
    <font>
      <b/>
      <i/>
      <sz val="9"/>
      <color theme="1"/>
      <name val="Calibri"/>
      <family val="2"/>
      <scheme val="minor"/>
    </font>
    <font>
      <b/>
      <sz val="10"/>
      <color theme="1"/>
      <name val="Calibri"/>
      <family val="2"/>
      <scheme val="minor"/>
    </font>
    <font>
      <sz val="11"/>
      <color theme="1"/>
      <name val="Calibri"/>
      <family val="2"/>
      <scheme val="minor"/>
    </font>
    <font>
      <i/>
      <sz val="10"/>
      <color theme="1"/>
      <name val="Calibri"/>
      <family val="2"/>
      <scheme val="minor"/>
    </font>
    <font>
      <sz val="11"/>
      <name val="Calibri"/>
      <family val="2"/>
      <scheme val="minor"/>
    </font>
    <font>
      <i/>
      <sz val="12"/>
      <color theme="1"/>
      <name val="Calibri"/>
      <family val="2"/>
      <scheme val="minor"/>
    </font>
    <font>
      <b/>
      <i/>
      <sz val="12"/>
      <color theme="1"/>
      <name val="Calibri"/>
      <family val="2"/>
      <scheme val="minor"/>
    </font>
    <font>
      <i/>
      <sz val="8"/>
      <color theme="1"/>
      <name val="Calibri"/>
      <family val="2"/>
      <scheme val="minor"/>
    </font>
    <font>
      <sz val="10"/>
      <name val="Calibri"/>
      <family val="2"/>
      <scheme val="minor"/>
    </font>
    <font>
      <i/>
      <sz val="8"/>
      <name val="Calibri"/>
      <family val="2"/>
      <scheme val="minor"/>
    </font>
    <font>
      <sz val="11"/>
      <color theme="0" tint="-0.14996795556505021"/>
      <name val="Calibri"/>
      <family val="2"/>
      <scheme val="minor"/>
    </font>
    <font>
      <b/>
      <sz val="11"/>
      <name val="Calibri"/>
      <family val="2"/>
      <scheme val="minor"/>
    </font>
    <font>
      <b/>
      <sz val="9"/>
      <name val="Calibri"/>
      <family val="2"/>
      <scheme val="minor"/>
    </font>
    <font>
      <sz val="12"/>
      <name val="Calibri"/>
      <family val="2"/>
      <scheme val="minor"/>
    </font>
    <font>
      <i/>
      <sz val="11"/>
      <name val="Calibri"/>
      <family val="2"/>
      <scheme val="minor"/>
    </font>
    <font>
      <b/>
      <sz val="14"/>
      <color theme="1"/>
      <name val="Calibri"/>
      <family val="2"/>
      <scheme val="minor"/>
    </font>
    <font>
      <sz val="14"/>
      <color theme="1"/>
      <name val="Calibri"/>
      <family val="2"/>
      <scheme val="minor"/>
    </font>
    <font>
      <b/>
      <sz val="13"/>
      <color theme="5"/>
      <name val="Calibri"/>
      <family val="2"/>
      <scheme val="minor"/>
    </font>
    <font>
      <b/>
      <sz val="12"/>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1" tint="4.9989318521683403E-2"/>
        <bgColor indexed="64"/>
      </patternFill>
    </fill>
    <fill>
      <patternFill patternType="solid">
        <fgColor theme="5"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44" fontId="13" fillId="0" borderId="0" applyFont="0" applyFill="0" applyBorder="0" applyAlignment="0" applyProtection="0"/>
    <xf numFmtId="43" fontId="13" fillId="0" borderId="0" applyFont="0" applyFill="0" applyBorder="0" applyAlignment="0" applyProtection="0"/>
  </cellStyleXfs>
  <cellXfs count="269">
    <xf numFmtId="0" fontId="0" fillId="0" borderId="0" xfId="0"/>
    <xf numFmtId="3" fontId="0" fillId="2" borderId="1" xfId="0" applyNumberFormat="1" applyFill="1" applyBorder="1" applyAlignment="1" applyProtection="1">
      <alignment horizontal="center"/>
      <protection locked="0"/>
    </xf>
    <xf numFmtId="0" fontId="0" fillId="0" borderId="0" xfId="0" applyProtection="1"/>
    <xf numFmtId="3" fontId="0" fillId="0" borderId="0" xfId="0" applyNumberFormat="1" applyAlignment="1" applyProtection="1">
      <alignment horizontal="center"/>
    </xf>
    <xf numFmtId="0" fontId="0" fillId="0" borderId="0" xfId="0" applyFill="1" applyProtection="1"/>
    <xf numFmtId="0" fontId="2" fillId="0" borderId="0" xfId="0" applyFont="1" applyAlignment="1" applyProtection="1">
      <alignment horizontal="center"/>
    </xf>
    <xf numFmtId="0" fontId="0" fillId="3" borderId="0" xfId="0" applyFill="1" applyBorder="1" applyProtection="1"/>
    <xf numFmtId="0" fontId="0" fillId="0" borderId="0" xfId="0" applyBorder="1" applyProtection="1"/>
    <xf numFmtId="3" fontId="1" fillId="0" borderId="0" xfId="0" applyNumberFormat="1" applyFont="1" applyProtection="1"/>
    <xf numFmtId="0" fontId="0" fillId="0" borderId="0" xfId="0" applyFont="1" applyBorder="1" applyProtection="1"/>
    <xf numFmtId="0" fontId="0" fillId="0" borderId="0" xfId="0" applyFill="1" applyBorder="1" applyProtection="1"/>
    <xf numFmtId="0" fontId="4" fillId="0" borderId="0" xfId="0" applyFont="1" applyBorder="1" applyAlignment="1" applyProtection="1">
      <alignment horizontal="left"/>
    </xf>
    <xf numFmtId="3" fontId="0" fillId="0" borderId="0" xfId="0" applyNumberFormat="1" applyFill="1" applyBorder="1" applyAlignment="1" applyProtection="1">
      <alignment horizontal="center"/>
    </xf>
    <xf numFmtId="0" fontId="2" fillId="0" borderId="0" xfId="0" applyFont="1" applyFill="1" applyBorder="1" applyProtection="1"/>
    <xf numFmtId="0" fontId="0" fillId="3" borderId="0" xfId="0" applyFill="1" applyBorder="1" applyAlignment="1" applyProtection="1"/>
    <xf numFmtId="0" fontId="0" fillId="0" borderId="0" xfId="0" applyFont="1" applyBorder="1" applyAlignment="1" applyProtection="1"/>
    <xf numFmtId="0" fontId="4" fillId="0" borderId="0" xfId="0" applyFont="1" applyFill="1" applyBorder="1" applyProtection="1"/>
    <xf numFmtId="0" fontId="8" fillId="0" borderId="0" xfId="0" applyFont="1" applyBorder="1" applyProtection="1"/>
    <xf numFmtId="0" fontId="0" fillId="0" borderId="0" xfId="0" applyFont="1" applyBorder="1" applyAlignment="1" applyProtection="1">
      <alignment horizontal="center"/>
    </xf>
    <xf numFmtId="0" fontId="1" fillId="0" borderId="0" xfId="0" applyFont="1" applyBorder="1" applyAlignment="1" applyProtection="1">
      <alignment horizontal="right"/>
    </xf>
    <xf numFmtId="0" fontId="1" fillId="0" borderId="0" xfId="0" applyFont="1" applyFill="1" applyBorder="1" applyAlignment="1" applyProtection="1">
      <alignment horizontal="right"/>
    </xf>
    <xf numFmtId="0" fontId="9" fillId="0" borderId="0" xfId="0" applyFont="1" applyAlignment="1" applyProtection="1">
      <alignment vertical="center"/>
    </xf>
    <xf numFmtId="0" fontId="0" fillId="0" borderId="0" xfId="0" applyAlignment="1" applyProtection="1">
      <alignment horizontal="right"/>
    </xf>
    <xf numFmtId="3" fontId="11" fillId="0" borderId="0" xfId="0" applyNumberFormat="1" applyFont="1" applyAlignment="1" applyProtection="1">
      <alignment horizontal="right"/>
    </xf>
    <xf numFmtId="0" fontId="11" fillId="0" borderId="0" xfId="0" applyFont="1" applyProtection="1"/>
    <xf numFmtId="0" fontId="9" fillId="0" borderId="0" xfId="0" applyFont="1" applyProtection="1"/>
    <xf numFmtId="0" fontId="12" fillId="0" borderId="0" xfId="0" applyFont="1" applyProtection="1"/>
    <xf numFmtId="44" fontId="0" fillId="0" borderId="0" xfId="1" applyFont="1" applyProtection="1"/>
    <xf numFmtId="44" fontId="0" fillId="0" borderId="0" xfId="1" applyFont="1" applyBorder="1" applyProtection="1"/>
    <xf numFmtId="44" fontId="0" fillId="0" borderId="0" xfId="1" applyFont="1" applyFill="1" applyBorder="1" applyProtection="1"/>
    <xf numFmtId="44" fontId="0" fillId="0" borderId="4" xfId="1" applyFont="1" applyFill="1" applyBorder="1" applyProtection="1"/>
    <xf numFmtId="44" fontId="0" fillId="2" borderId="1" xfId="1" applyFont="1" applyFill="1" applyBorder="1" applyProtection="1">
      <protection locked="0"/>
    </xf>
    <xf numFmtId="0" fontId="4" fillId="0" borderId="0" xfId="0" applyFont="1" applyAlignment="1" applyProtection="1">
      <alignment wrapText="1"/>
    </xf>
    <xf numFmtId="0" fontId="0" fillId="0" borderId="0" xfId="0" applyAlignment="1" applyProtection="1">
      <alignment vertical="center" wrapText="1"/>
    </xf>
    <xf numFmtId="0" fontId="0" fillId="0" borderId="0" xfId="0" applyFont="1" applyBorder="1" applyAlignment="1" applyProtection="1">
      <alignment wrapText="1"/>
    </xf>
    <xf numFmtId="0" fontId="0" fillId="0" borderId="0" xfId="0" applyFont="1" applyBorder="1" applyAlignment="1" applyProtection="1">
      <alignment vertical="center"/>
    </xf>
    <xf numFmtId="44" fontId="0" fillId="0" borderId="0" xfId="1" applyFont="1" applyFill="1" applyBorder="1" applyAlignment="1" applyProtection="1">
      <alignment vertical="center"/>
    </xf>
    <xf numFmtId="3" fontId="0" fillId="0" borderId="0" xfId="0" applyNumberFormat="1" applyBorder="1" applyAlignment="1" applyProtection="1">
      <alignment horizontal="center"/>
    </xf>
    <xf numFmtId="44" fontId="0" fillId="2" borderId="0" xfId="1" applyFont="1" applyFill="1" applyProtection="1">
      <protection locked="0"/>
    </xf>
    <xf numFmtId="0" fontId="0" fillId="0" borderId="10" xfId="0" applyBorder="1" applyProtection="1"/>
    <xf numFmtId="0" fontId="0" fillId="0" borderId="0" xfId="0" applyAlignment="1" applyProtection="1">
      <alignment horizontal="left"/>
    </xf>
    <xf numFmtId="0" fontId="0" fillId="0" borderId="0" xfId="0" applyAlignment="1" applyProtection="1"/>
    <xf numFmtId="0" fontId="0" fillId="0" borderId="0" xfId="0" applyFill="1" applyAlignment="1" applyProtection="1"/>
    <xf numFmtId="0" fontId="0" fillId="0" borderId="0" xfId="0" applyFill="1" applyBorder="1" applyAlignment="1" applyProtection="1"/>
    <xf numFmtId="3" fontId="0" fillId="0" borderId="0" xfId="0" applyNumberFormat="1" applyAlignment="1" applyProtection="1">
      <alignment horizontal="center" wrapText="1"/>
    </xf>
    <xf numFmtId="0" fontId="0" fillId="0" borderId="0" xfId="0" applyAlignment="1" applyProtection="1">
      <alignment vertical="center"/>
    </xf>
    <xf numFmtId="0" fontId="4" fillId="0" borderId="0" xfId="0" applyFont="1" applyBorder="1" applyAlignment="1" applyProtection="1">
      <alignment horizontal="left" vertical="center"/>
    </xf>
    <xf numFmtId="0" fontId="0" fillId="0" borderId="0" xfId="0" applyFont="1" applyBorder="1" applyAlignment="1" applyProtection="1">
      <alignment vertical="center" wrapText="1"/>
    </xf>
    <xf numFmtId="44" fontId="4" fillId="0" borderId="0" xfId="0" applyNumberFormat="1" applyFont="1" applyBorder="1" applyAlignment="1" applyProtection="1">
      <alignment horizontal="left" vertical="center"/>
    </xf>
    <xf numFmtId="0" fontId="0" fillId="0" borderId="0" xfId="0" applyAlignment="1"/>
    <xf numFmtId="0" fontId="0" fillId="2" borderId="0" xfId="0" applyFill="1" applyAlignment="1" applyProtection="1">
      <protection locked="0"/>
    </xf>
    <xf numFmtId="0" fontId="1" fillId="0" borderId="0" xfId="0" applyFont="1" applyAlignment="1" applyProtection="1">
      <alignment wrapText="1"/>
    </xf>
    <xf numFmtId="0" fontId="1" fillId="0" borderId="0" xfId="0" applyFont="1" applyAlignment="1" applyProtection="1">
      <alignment vertical="center" wrapText="1"/>
    </xf>
    <xf numFmtId="0" fontId="0" fillId="0" borderId="0" xfId="0" applyBorder="1" applyAlignment="1" applyProtection="1">
      <alignment vertical="top" wrapText="1"/>
    </xf>
    <xf numFmtId="3" fontId="1" fillId="0" borderId="0" xfId="0" applyNumberFormat="1" applyFont="1" applyAlignment="1" applyProtection="1">
      <alignment horizontal="center"/>
    </xf>
    <xf numFmtId="0" fontId="7" fillId="0" borderId="0" xfId="0" applyFont="1" applyAlignment="1" applyProtection="1">
      <alignment horizontal="center" wrapText="1"/>
    </xf>
    <xf numFmtId="0" fontId="0" fillId="0" borderId="0" xfId="0" applyBorder="1" applyAlignment="1" applyProtection="1">
      <alignment wrapText="1"/>
    </xf>
    <xf numFmtId="44" fontId="0" fillId="0" borderId="0" xfId="1" applyFont="1" applyFill="1" applyBorder="1" applyAlignment="1" applyProtection="1"/>
    <xf numFmtId="0" fontId="2" fillId="0" borderId="0" xfId="0" applyFont="1" applyAlignment="1" applyProtection="1">
      <alignment horizontal="left" vertical="center"/>
    </xf>
    <xf numFmtId="0" fontId="0" fillId="0" borderId="0" xfId="0" applyFill="1" applyAlignment="1" applyProtection="1">
      <alignment wrapText="1"/>
      <protection locked="0"/>
    </xf>
    <xf numFmtId="0" fontId="0" fillId="0" borderId="0" xfId="0" applyFill="1" applyAlignment="1" applyProtection="1">
      <protection locked="0"/>
    </xf>
    <xf numFmtId="0" fontId="1" fillId="2" borderId="1" xfId="0" applyFont="1" applyFill="1" applyBorder="1" applyAlignment="1" applyProtection="1">
      <alignment wrapText="1"/>
      <protection locked="0"/>
    </xf>
    <xf numFmtId="3" fontId="21" fillId="2" borderId="0" xfId="0" applyNumberFormat="1" applyFont="1" applyFill="1" applyAlignment="1" applyProtection="1">
      <alignment horizontal="center"/>
      <protection locked="0"/>
    </xf>
    <xf numFmtId="44" fontId="0" fillId="0" borderId="5" xfId="1" applyFont="1" applyFill="1" applyBorder="1" applyProtection="1"/>
    <xf numFmtId="0" fontId="3" fillId="0" borderId="0" xfId="0" applyFont="1" applyBorder="1" applyAlignment="1" applyProtection="1">
      <alignment horizontal="center"/>
    </xf>
    <xf numFmtId="0" fontId="0" fillId="0" borderId="0" xfId="0" applyFill="1" applyAlignment="1" applyProtection="1">
      <alignment horizontal="center"/>
    </xf>
    <xf numFmtId="0" fontId="0" fillId="0" borderId="0" xfId="0" applyBorder="1" applyAlignment="1" applyProtection="1">
      <alignment wrapText="1"/>
    </xf>
    <xf numFmtId="44" fontId="0" fillId="0" borderId="0" xfId="1" applyFont="1" applyFill="1" applyBorder="1" applyAlignment="1" applyProtection="1"/>
    <xf numFmtId="3" fontId="0" fillId="2" borderId="2" xfId="0" applyNumberFormat="1" applyFill="1" applyBorder="1" applyAlignment="1" applyProtection="1">
      <alignment horizontal="center"/>
      <protection locked="0"/>
    </xf>
    <xf numFmtId="3" fontId="0" fillId="2" borderId="2" xfId="0" applyNumberFormat="1" applyFill="1" applyBorder="1" applyAlignment="1" applyProtection="1">
      <alignment horizontal="center" vertical="center"/>
      <protection locked="0"/>
    </xf>
    <xf numFmtId="3" fontId="0" fillId="0" borderId="0" xfId="0" applyNumberFormat="1" applyFill="1" applyBorder="1" applyAlignment="1" applyProtection="1">
      <alignment horizontal="center"/>
      <protection locked="0"/>
    </xf>
    <xf numFmtId="0" fontId="0" fillId="0" borderId="0" xfId="0" applyFont="1" applyFill="1" applyBorder="1" applyProtection="1"/>
    <xf numFmtId="0" fontId="4" fillId="0" borderId="0" xfId="0" applyFont="1" applyFill="1" applyBorder="1" applyAlignment="1" applyProtection="1">
      <alignment horizontal="left"/>
    </xf>
    <xf numFmtId="0" fontId="0" fillId="0" borderId="0" xfId="0" applyFont="1" applyFill="1" applyBorder="1" applyAlignment="1" applyProtection="1"/>
    <xf numFmtId="0" fontId="0" fillId="0" borderId="0" xfId="0" applyFont="1" applyFill="1" applyBorder="1" applyAlignment="1" applyProtection="1">
      <alignment vertical="center"/>
    </xf>
    <xf numFmtId="0" fontId="8" fillId="0" borderId="0" xfId="0" applyFont="1" applyFill="1" applyBorder="1" applyProtection="1"/>
    <xf numFmtId="0" fontId="0" fillId="0" borderId="0" xfId="0" applyFont="1" applyFill="1" applyBorder="1" applyAlignment="1" applyProtection="1">
      <alignment horizontal="center"/>
    </xf>
    <xf numFmtId="3" fontId="1" fillId="0" borderId="0" xfId="0" applyNumberFormat="1" applyFont="1" applyFill="1" applyBorder="1" applyAlignment="1" applyProtection="1">
      <alignment horizontal="center"/>
    </xf>
    <xf numFmtId="3" fontId="1" fillId="0" borderId="0" xfId="0" applyNumberFormat="1" applyFont="1" applyFill="1" applyBorder="1" applyProtection="1"/>
    <xf numFmtId="0" fontId="0" fillId="0" borderId="0" xfId="0" applyFill="1" applyBorder="1" applyAlignment="1" applyProtection="1">
      <alignment horizontal="center"/>
      <protection locked="0"/>
    </xf>
    <xf numFmtId="3" fontId="0" fillId="0" borderId="0" xfId="0" applyNumberFormat="1" applyFill="1" applyBorder="1" applyAlignment="1" applyProtection="1">
      <alignment horizontal="center" vertical="center"/>
      <protection locked="0"/>
    </xf>
    <xf numFmtId="0" fontId="7" fillId="0" borderId="0" xfId="0" applyFont="1" applyFill="1" applyBorder="1" applyAlignment="1" applyProtection="1">
      <alignment horizontal="center" wrapText="1"/>
    </xf>
    <xf numFmtId="0" fontId="5" fillId="0" borderId="0" xfId="0" applyFont="1" applyFill="1" applyBorder="1" applyAlignment="1" applyProtection="1">
      <alignment horizontal="center" wrapText="1"/>
    </xf>
    <xf numFmtId="0" fontId="0" fillId="0" borderId="0" xfId="0" applyAlignment="1" applyProtection="1">
      <alignment wrapText="1"/>
    </xf>
    <xf numFmtId="0" fontId="2" fillId="0" borderId="0" xfId="0" applyFont="1" applyAlignment="1" applyProtection="1">
      <alignment horizontal="left" vertical="center" wrapText="1"/>
    </xf>
    <xf numFmtId="0" fontId="0" fillId="0" borderId="0" xfId="0" applyFont="1" applyAlignment="1" applyProtection="1">
      <alignment horizontal="left" vertical="center" wrapText="1"/>
    </xf>
    <xf numFmtId="0" fontId="3" fillId="0" borderId="0" xfId="0" applyFont="1" applyFill="1" applyBorder="1" applyAlignment="1" applyProtection="1">
      <alignment horizontal="center" vertical="center" wrapText="1"/>
    </xf>
    <xf numFmtId="1" fontId="0" fillId="0" borderId="0" xfId="1" applyNumberFormat="1" applyFont="1" applyFill="1" applyBorder="1" applyAlignment="1" applyProtection="1">
      <alignment horizontal="center" vertical="center"/>
      <protection locked="0"/>
    </xf>
    <xf numFmtId="0" fontId="0" fillId="0" borderId="0" xfId="0" quotePrefix="1" applyFill="1" applyProtection="1"/>
    <xf numFmtId="44" fontId="7" fillId="0" borderId="1" xfId="1" applyFont="1" applyBorder="1" applyAlignment="1" applyProtection="1">
      <alignment vertical="center" wrapText="1"/>
    </xf>
    <xf numFmtId="0" fontId="4" fillId="0" borderId="0" xfId="0" applyFont="1" applyAlignment="1"/>
    <xf numFmtId="0" fontId="19" fillId="0" borderId="0" xfId="0" applyFont="1" applyBorder="1" applyAlignment="1" applyProtection="1">
      <alignment horizontal="center" vertical="center" wrapText="1"/>
    </xf>
    <xf numFmtId="0" fontId="0" fillId="2" borderId="17" xfId="0" applyFill="1" applyBorder="1" applyAlignment="1" applyProtection="1">
      <alignment horizontal="center"/>
      <protection locked="0"/>
    </xf>
    <xf numFmtId="3" fontId="0" fillId="2" borderId="17" xfId="0" applyNumberFormat="1" applyFill="1" applyBorder="1" applyAlignment="1" applyProtection="1">
      <alignment horizontal="center"/>
      <protection locked="0"/>
    </xf>
    <xf numFmtId="0" fontId="0" fillId="0" borderId="0" xfId="0" applyAlignment="1"/>
    <xf numFmtId="0" fontId="1" fillId="0" borderId="0" xfId="0" applyFont="1" applyAlignment="1" applyProtection="1">
      <alignment vertical="center" wrapText="1"/>
    </xf>
    <xf numFmtId="0" fontId="14" fillId="0" borderId="2" xfId="0" applyFont="1" applyFill="1" applyBorder="1" applyAlignment="1" applyProtection="1">
      <alignment horizontal="center"/>
    </xf>
    <xf numFmtId="0" fontId="3" fillId="0" borderId="5" xfId="0" applyFont="1" applyBorder="1" applyAlignment="1" applyProtection="1">
      <alignment horizontal="center" wrapText="1"/>
    </xf>
    <xf numFmtId="0" fontId="0" fillId="0" borderId="5" xfId="0" applyBorder="1" applyAlignment="1" applyProtection="1">
      <alignment wrapText="1"/>
    </xf>
    <xf numFmtId="0" fontId="0" fillId="0" borderId="1" xfId="0" applyBorder="1" applyAlignment="1">
      <alignment vertical="center"/>
    </xf>
    <xf numFmtId="0" fontId="0" fillId="0" borderId="0" xfId="0" applyBorder="1" applyAlignment="1">
      <alignment wrapText="1"/>
    </xf>
    <xf numFmtId="0" fontId="0" fillId="0" borderId="0" xfId="0" applyAlignment="1">
      <alignment wrapText="1"/>
    </xf>
    <xf numFmtId="0" fontId="0" fillId="0" borderId="0" xfId="0" applyBorder="1" applyAlignment="1" applyProtection="1">
      <alignment vertical="center"/>
    </xf>
    <xf numFmtId="0" fontId="14" fillId="0" borderId="2" xfId="0" applyFont="1" applyFill="1" applyBorder="1" applyAlignment="1" applyProtection="1">
      <alignment horizontal="left"/>
    </xf>
    <xf numFmtId="0" fontId="0" fillId="0" borderId="0" xfId="0" applyFill="1" applyBorder="1" applyAlignment="1">
      <alignment wrapText="1"/>
    </xf>
    <xf numFmtId="44" fontId="0" fillId="0" borderId="0" xfId="1" applyFont="1" applyBorder="1" applyAlignment="1" applyProtection="1">
      <alignment horizontal="center" vertical="center" wrapText="1"/>
    </xf>
    <xf numFmtId="0" fontId="0" fillId="0" borderId="0" xfId="0" applyBorder="1" applyAlignment="1" applyProtection="1">
      <alignment horizontal="center" vertical="center" wrapText="1"/>
    </xf>
    <xf numFmtId="44" fontId="0" fillId="0" borderId="0" xfId="1" applyFont="1" applyBorder="1" applyAlignment="1" applyProtection="1">
      <alignment vertical="center"/>
    </xf>
    <xf numFmtId="0" fontId="0" fillId="0" borderId="0" xfId="0"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xf>
    <xf numFmtId="0" fontId="2" fillId="0" borderId="0" xfId="0" applyFont="1" applyBorder="1" applyAlignment="1" applyProtection="1">
      <alignment horizontal="left" vertical="center"/>
    </xf>
    <xf numFmtId="0" fontId="0" fillId="0" borderId="6" xfId="0" applyBorder="1" applyProtection="1"/>
    <xf numFmtId="0" fontId="1" fillId="0" borderId="3" xfId="0" applyFont="1" applyFill="1" applyBorder="1" applyAlignment="1" applyProtection="1">
      <alignment horizontal="right" vertical="center"/>
    </xf>
    <xf numFmtId="44" fontId="4" fillId="4" borderId="9" xfId="0" applyNumberFormat="1" applyFont="1" applyFill="1" applyBorder="1" applyAlignment="1" applyProtection="1">
      <alignment horizontal="left" vertical="center"/>
    </xf>
    <xf numFmtId="3" fontId="0" fillId="0" borderId="6" xfId="0" applyNumberFormat="1" applyBorder="1" applyAlignment="1" applyProtection="1">
      <alignment horizontal="center"/>
    </xf>
    <xf numFmtId="0" fontId="1" fillId="0" borderId="3" xfId="0" applyFont="1" applyFill="1" applyBorder="1" applyAlignment="1" applyProtection="1">
      <alignment horizontal="right"/>
    </xf>
    <xf numFmtId="44" fontId="0" fillId="4" borderId="9" xfId="1" applyFont="1" applyFill="1" applyBorder="1" applyProtection="1"/>
    <xf numFmtId="44" fontId="1" fillId="0" borderId="1" xfId="1"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5" fillId="0" borderId="0" xfId="0" applyFont="1" applyProtection="1"/>
    <xf numFmtId="0" fontId="15" fillId="0" borderId="0" xfId="0" applyFont="1" applyFill="1" applyBorder="1" applyProtection="1"/>
    <xf numFmtId="0" fontId="15" fillId="0" borderId="0" xfId="0" applyFont="1" applyFill="1" applyBorder="1" applyAlignment="1" applyProtection="1">
      <alignment horizontal="left"/>
    </xf>
    <xf numFmtId="0" fontId="23" fillId="0" borderId="0" xfId="0" applyFont="1" applyFill="1" applyBorder="1" applyProtection="1"/>
    <xf numFmtId="0" fontId="15" fillId="0" borderId="0" xfId="0" applyFont="1" applyFill="1" applyBorder="1" applyAlignment="1" applyProtection="1"/>
    <xf numFmtId="0" fontId="15" fillId="0" borderId="0" xfId="0" applyFont="1" applyFill="1" applyBorder="1" applyAlignment="1" applyProtection="1">
      <alignment wrapText="1"/>
    </xf>
    <xf numFmtId="0" fontId="19" fillId="0" borderId="0" xfId="0" applyFont="1" applyFill="1" applyBorder="1" applyProtection="1"/>
    <xf numFmtId="0" fontId="24" fillId="0" borderId="0" xfId="0" applyFont="1" applyFill="1" applyBorder="1" applyProtection="1"/>
    <xf numFmtId="0" fontId="22" fillId="0" borderId="0" xfId="0" applyFont="1" applyFill="1" applyBorder="1" applyAlignment="1" applyProtection="1">
      <alignment horizontal="right"/>
    </xf>
    <xf numFmtId="0" fontId="25" fillId="0" borderId="0" xfId="0" applyFont="1" applyFill="1" applyBorder="1" applyAlignment="1" applyProtection="1">
      <alignment horizontal="center" vertical="center" wrapText="1"/>
    </xf>
    <xf numFmtId="0" fontId="15" fillId="0" borderId="0" xfId="0" applyFont="1" applyBorder="1" applyProtection="1"/>
    <xf numFmtId="0" fontId="15" fillId="0" borderId="0" xfId="0" applyFont="1" applyAlignment="1" applyProtection="1">
      <alignment wrapText="1"/>
    </xf>
    <xf numFmtId="0" fontId="15" fillId="0" borderId="0" xfId="0" applyFont="1" applyAlignment="1" applyProtection="1">
      <alignment vertical="center"/>
    </xf>
    <xf numFmtId="0" fontId="19" fillId="0" borderId="0" xfId="0" applyFont="1" applyAlignment="1"/>
    <xf numFmtId="1" fontId="0" fillId="2" borderId="1" xfId="1" applyNumberFormat="1" applyFont="1" applyFill="1" applyBorder="1" applyAlignment="1" applyProtection="1">
      <alignment horizontal="center" vertical="center"/>
      <protection locked="0"/>
    </xf>
    <xf numFmtId="44" fontId="3" fillId="0" borderId="0" xfId="0" applyNumberFormat="1" applyFont="1" applyFill="1" applyBorder="1" applyAlignment="1" applyProtection="1">
      <alignment horizontal="center" vertical="center" wrapText="1"/>
    </xf>
    <xf numFmtId="2" fontId="0" fillId="2" borderId="1" xfId="1" applyNumberFormat="1" applyFont="1" applyFill="1" applyBorder="1" applyAlignment="1" applyProtection="1">
      <alignment horizontal="center" vertical="center" wrapText="1"/>
      <protection locked="0"/>
    </xf>
    <xf numFmtId="2" fontId="13" fillId="2" borderId="1" xfId="1" applyNumberFormat="1" applyFont="1" applyFill="1" applyBorder="1" applyAlignment="1" applyProtection="1">
      <alignment horizontal="center" vertical="center" wrapText="1"/>
      <protection locked="0"/>
    </xf>
    <xf numFmtId="2" fontId="0" fillId="2" borderId="1" xfId="1" applyNumberFormat="1" applyFont="1" applyFill="1" applyBorder="1" applyAlignment="1" applyProtection="1">
      <alignment horizontal="center" vertical="center"/>
      <protection locked="0"/>
    </xf>
    <xf numFmtId="0" fontId="0" fillId="0" borderId="0" xfId="0" applyAlignment="1"/>
    <xf numFmtId="0" fontId="2" fillId="0" borderId="0" xfId="0" applyFont="1" applyFill="1" applyAlignment="1" applyProtection="1">
      <alignment horizontal="left" vertical="center"/>
    </xf>
    <xf numFmtId="44" fontId="0" fillId="0" borderId="1" xfId="1" applyFont="1" applyFill="1" applyBorder="1" applyAlignment="1" applyProtection="1">
      <alignment horizontal="left" vertical="center" wrapText="1"/>
    </xf>
    <xf numFmtId="44" fontId="0" fillId="0" borderId="1" xfId="0" applyNumberFormat="1" applyFont="1" applyFill="1" applyBorder="1" applyAlignment="1" applyProtection="1">
      <alignment vertical="center"/>
    </xf>
    <xf numFmtId="3" fontId="1" fillId="2" borderId="0" xfId="0" applyNumberFormat="1" applyFont="1" applyFill="1" applyAlignment="1" applyProtection="1">
      <alignment horizontal="center"/>
    </xf>
    <xf numFmtId="0" fontId="1" fillId="2" borderId="0" xfId="0" applyFont="1" applyFill="1" applyAlignment="1" applyProtection="1">
      <alignment horizontal="center"/>
    </xf>
    <xf numFmtId="43" fontId="0" fillId="0" borderId="0" xfId="2" applyFont="1" applyProtection="1"/>
    <xf numFmtId="3" fontId="0" fillId="2" borderId="1" xfId="0" applyNumberFormat="1" applyFill="1" applyBorder="1" applyAlignment="1" applyProtection="1">
      <alignment horizontal="center" vertical="center"/>
      <protection locked="0"/>
    </xf>
    <xf numFmtId="0" fontId="0" fillId="0" borderId="0" xfId="0" applyFill="1" applyAlignment="1" applyProtection="1">
      <alignment horizontal="left"/>
    </xf>
    <xf numFmtId="0" fontId="0" fillId="0" borderId="11" xfId="0" applyBorder="1" applyAlignment="1" applyProtection="1">
      <alignment horizontal="left"/>
    </xf>
    <xf numFmtId="44" fontId="0" fillId="2" borderId="0" xfId="1" applyFont="1"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14" xfId="0" applyFill="1" applyBorder="1" applyAlignment="1" applyProtection="1">
      <protection locked="0"/>
    </xf>
    <xf numFmtId="0" fontId="0" fillId="0" borderId="14" xfId="0" applyBorder="1" applyAlignment="1" applyProtection="1">
      <protection locked="0"/>
    </xf>
    <xf numFmtId="0" fontId="4" fillId="0" borderId="0" xfId="0" applyFont="1" applyAlignment="1" applyProtection="1">
      <alignment horizontal="center" vertical="center" wrapText="1"/>
    </xf>
    <xf numFmtId="0" fontId="0" fillId="0" borderId="0" xfId="0" applyAlignment="1">
      <alignment vertical="center"/>
    </xf>
    <xf numFmtId="0" fontId="4" fillId="0" borderId="0" xfId="0" applyFont="1" applyBorder="1" applyAlignment="1" applyProtection="1">
      <alignment horizontal="left" vertical="center" wrapText="1"/>
    </xf>
    <xf numFmtId="0" fontId="4" fillId="0" borderId="8" xfId="0" applyFont="1" applyBorder="1" applyAlignment="1" applyProtection="1">
      <alignment horizontal="left" vertical="center" wrapText="1"/>
    </xf>
    <xf numFmtId="0" fontId="3" fillId="0" borderId="0" xfId="0" applyFont="1" applyBorder="1" applyAlignment="1" applyProtection="1">
      <alignment horizontal="center"/>
    </xf>
    <xf numFmtId="0" fontId="0" fillId="0" borderId="0" xfId="0" applyAlignment="1"/>
    <xf numFmtId="44" fontId="0" fillId="0" borderId="18" xfId="1" applyFont="1" applyBorder="1" applyAlignment="1" applyProtection="1">
      <alignment horizontal="left" vertical="center" wrapText="1"/>
    </xf>
    <xf numFmtId="0" fontId="0" fillId="0" borderId="19" xfId="0" applyBorder="1" applyAlignment="1">
      <alignment horizontal="left" vertical="center"/>
    </xf>
    <xf numFmtId="0" fontId="0" fillId="0" borderId="17" xfId="0" applyBorder="1" applyAlignment="1">
      <alignment horizontal="left" vertical="center"/>
    </xf>
    <xf numFmtId="0" fontId="0" fillId="0" borderId="7" xfId="0" applyBorder="1" applyAlignment="1">
      <alignment horizontal="left" vertical="center"/>
    </xf>
    <xf numFmtId="3" fontId="0" fillId="2" borderId="2" xfId="0" applyNumberFormat="1" applyFill="1" applyBorder="1" applyAlignment="1" applyProtection="1">
      <alignment horizontal="center" wrapText="1"/>
      <protection locked="0"/>
    </xf>
    <xf numFmtId="0" fontId="0" fillId="0" borderId="2" xfId="0" applyBorder="1" applyAlignment="1" applyProtection="1">
      <alignment horizontal="center" wrapText="1"/>
      <protection locked="0"/>
    </xf>
    <xf numFmtId="2" fontId="0" fillId="2" borderId="15" xfId="1" applyNumberFormat="1" applyFont="1" applyFill="1" applyBorder="1" applyAlignment="1" applyProtection="1">
      <alignment horizontal="center" vertical="center" wrapText="1"/>
      <protection locked="0"/>
    </xf>
    <xf numFmtId="2" fontId="0" fillId="2" borderId="16" xfId="0" applyNumberFormat="1" applyFill="1" applyBorder="1" applyAlignment="1" applyProtection="1">
      <alignment vertical="center"/>
      <protection locked="0"/>
    </xf>
    <xf numFmtId="44" fontId="0" fillId="0" borderId="15" xfId="1" applyFont="1" applyFill="1" applyBorder="1" applyAlignment="1" applyProtection="1">
      <alignment horizontal="left" vertical="center" wrapText="1"/>
    </xf>
    <xf numFmtId="0" fontId="0" fillId="0" borderId="16" xfId="0" applyFill="1" applyBorder="1" applyAlignment="1">
      <alignment horizontal="left" vertical="center" wrapText="1"/>
    </xf>
    <xf numFmtId="44" fontId="0" fillId="0" borderId="15" xfId="0" applyNumberFormat="1" applyFont="1" applyFill="1" applyBorder="1" applyAlignment="1" applyProtection="1">
      <alignment vertical="center"/>
    </xf>
    <xf numFmtId="0" fontId="0" fillId="0" borderId="16" xfId="0" applyFill="1" applyBorder="1" applyAlignment="1">
      <alignment vertical="center"/>
    </xf>
    <xf numFmtId="0" fontId="19" fillId="0" borderId="18" xfId="0" applyFont="1" applyBorder="1" applyAlignment="1" applyProtection="1">
      <alignment horizontal="center" vertical="center" wrapText="1"/>
    </xf>
    <xf numFmtId="0" fontId="0" fillId="0" borderId="5" xfId="0" applyBorder="1" applyAlignment="1">
      <alignment horizontal="center" vertical="center" wrapText="1"/>
    </xf>
    <xf numFmtId="0" fontId="0" fillId="0" borderId="19" xfId="0" applyBorder="1" applyAlignment="1">
      <alignment horizontal="center" vertical="center" wrapText="1"/>
    </xf>
    <xf numFmtId="0" fontId="20" fillId="0" borderId="17" xfId="0" applyFont="1" applyBorder="1" applyAlignment="1" applyProtection="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xf numFmtId="3" fontId="0" fillId="0" borderId="3" xfId="0" applyNumberFormat="1" applyBorder="1" applyAlignment="1" applyProtection="1">
      <alignment horizontal="center"/>
    </xf>
    <xf numFmtId="3" fontId="1" fillId="0" borderId="0" xfId="0" applyNumberFormat="1" applyFont="1" applyBorder="1" applyAlignment="1" applyProtection="1">
      <alignment horizontal="center"/>
    </xf>
    <xf numFmtId="3" fontId="26" fillId="2" borderId="0" xfId="0" applyNumberFormat="1" applyFont="1" applyFill="1" applyAlignment="1" applyProtection="1">
      <alignment horizontal="center"/>
    </xf>
    <xf numFmtId="3" fontId="27" fillId="2" borderId="0" xfId="0" applyNumberFormat="1" applyFont="1" applyFill="1" applyAlignment="1" applyProtection="1">
      <alignment horizontal="center"/>
    </xf>
    <xf numFmtId="0" fontId="4" fillId="0" borderId="2" xfId="0" applyFont="1" applyBorder="1" applyAlignment="1" applyProtection="1">
      <alignment horizontal="left" vertical="center" wrapText="1"/>
    </xf>
    <xf numFmtId="0" fontId="4" fillId="0" borderId="7" xfId="0" applyFont="1" applyBorder="1" applyAlignment="1" applyProtection="1">
      <alignment horizontal="left" vertical="center" wrapText="1"/>
    </xf>
    <xf numFmtId="0" fontId="0" fillId="4" borderId="0" xfId="0" applyFill="1" applyBorder="1" applyAlignment="1" applyProtection="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xf>
    <xf numFmtId="0" fontId="3" fillId="2" borderId="0" xfId="0" applyFont="1" applyFill="1" applyBorder="1" applyAlignment="1" applyProtection="1">
      <alignment horizontal="center" vertical="center" wrapText="1"/>
    </xf>
    <xf numFmtId="0" fontId="0" fillId="0" borderId="0" xfId="0" applyBorder="1" applyAlignment="1">
      <alignment wrapText="1"/>
    </xf>
    <xf numFmtId="0" fontId="0" fillId="0" borderId="0" xfId="0" applyAlignment="1">
      <alignment wrapText="1"/>
    </xf>
    <xf numFmtId="44" fontId="0" fillId="0" borderId="6" xfId="1" applyFont="1" applyBorder="1" applyAlignment="1" applyProtection="1">
      <alignment horizontal="left" vertical="center" wrapText="1"/>
    </xf>
    <xf numFmtId="0" fontId="0" fillId="0" borderId="9" xfId="0"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pplyProtection="1">
      <alignment horizontal="left" wrapText="1"/>
    </xf>
    <xf numFmtId="0" fontId="0" fillId="0" borderId="1" xfId="0" applyBorder="1" applyAlignment="1">
      <alignment horizontal="left" wrapText="1"/>
    </xf>
    <xf numFmtId="0" fontId="4" fillId="0" borderId="1" xfId="0" applyFont="1" applyBorder="1" applyAlignment="1" applyProtection="1">
      <alignment vertical="center" wrapText="1"/>
    </xf>
    <xf numFmtId="0" fontId="0" fillId="0" borderId="1" xfId="0" applyBorder="1" applyAlignment="1">
      <alignment vertical="center" wrapText="1"/>
    </xf>
    <xf numFmtId="0" fontId="0" fillId="0" borderId="1" xfId="0" applyBorder="1" applyAlignment="1"/>
    <xf numFmtId="0" fontId="4" fillId="0" borderId="1" xfId="0" applyFont="1" applyBorder="1" applyAlignment="1" applyProtection="1">
      <alignment horizontal="left" vertical="center" wrapText="1"/>
    </xf>
    <xf numFmtId="0" fontId="1" fillId="0" borderId="6" xfId="0" applyFont="1" applyBorder="1" applyAlignment="1" applyProtection="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0" fillId="0" borderId="6" xfId="0" applyFont="1" applyFill="1" applyBorder="1" applyAlignment="1" applyProtection="1">
      <alignment wrapText="1"/>
    </xf>
    <xf numFmtId="0" fontId="0" fillId="0" borderId="9" xfId="0" applyBorder="1" applyAlignment="1">
      <alignment wrapText="1"/>
    </xf>
    <xf numFmtId="3" fontId="1" fillId="2" borderId="0" xfId="0" applyNumberFormat="1" applyFont="1" applyFill="1" applyAlignment="1" applyProtection="1">
      <alignment horizontal="center"/>
    </xf>
    <xf numFmtId="0" fontId="1" fillId="2" borderId="0" xfId="0" applyFont="1" applyFill="1" applyAlignment="1" applyProtection="1">
      <alignment horizontal="center"/>
    </xf>
    <xf numFmtId="0" fontId="0" fillId="2" borderId="2" xfId="0" applyFill="1" applyBorder="1" applyAlignment="1" applyProtection="1">
      <alignment vertical="center" wrapText="1"/>
      <protection locked="0"/>
    </xf>
    <xf numFmtId="0" fontId="10" fillId="0" borderId="0" xfId="0" applyFont="1" applyAlignment="1" applyProtection="1">
      <alignment vertical="center"/>
    </xf>
    <xf numFmtId="0" fontId="1" fillId="0" borderId="0" xfId="0" applyFont="1" applyAlignment="1" applyProtection="1">
      <alignment wrapText="1"/>
    </xf>
    <xf numFmtId="0" fontId="0" fillId="2" borderId="2" xfId="0" applyFill="1" applyBorder="1" applyAlignment="1" applyProtection="1">
      <protection locked="0"/>
    </xf>
    <xf numFmtId="44" fontId="0" fillId="2" borderId="14" xfId="1" applyFont="1" applyFill="1" applyBorder="1" applyAlignment="1" applyProtection="1">
      <protection locked="0"/>
    </xf>
    <xf numFmtId="44" fontId="0" fillId="2" borderId="1" xfId="1" applyFont="1" applyFill="1" applyBorder="1" applyAlignment="1" applyProtection="1">
      <protection locked="0"/>
    </xf>
    <xf numFmtId="0" fontId="0" fillId="2" borderId="1" xfId="0" applyFill="1" applyBorder="1" applyAlignment="1" applyProtection="1">
      <protection locked="0"/>
    </xf>
    <xf numFmtId="0" fontId="0" fillId="0" borderId="1" xfId="0" applyBorder="1" applyAlignment="1" applyProtection="1">
      <protection locked="0"/>
    </xf>
    <xf numFmtId="0" fontId="0" fillId="0" borderId="0" xfId="0" applyBorder="1" applyAlignment="1" applyProtection="1">
      <alignment vertical="center" wrapText="1"/>
    </xf>
    <xf numFmtId="0" fontId="0" fillId="0" borderId="0" xfId="0" applyBorder="1" applyAlignment="1" applyProtection="1">
      <alignment vertical="top" wrapText="1"/>
    </xf>
    <xf numFmtId="0" fontId="0" fillId="0" borderId="6" xfId="0" applyBorder="1" applyAlignment="1" applyProtection="1">
      <alignment horizontal="center" wrapText="1"/>
    </xf>
    <xf numFmtId="0" fontId="0" fillId="0" borderId="3" xfId="0" applyBorder="1" applyAlignment="1" applyProtection="1">
      <alignment horizontal="center" wrapText="1"/>
    </xf>
    <xf numFmtId="0" fontId="0" fillId="0" borderId="3" xfId="0" applyBorder="1" applyAlignment="1">
      <alignment wrapText="1"/>
    </xf>
    <xf numFmtId="0" fontId="0" fillId="2" borderId="1" xfId="0" applyFill="1" applyBorder="1" applyAlignment="1" applyProtection="1">
      <alignment horizontal="center" vertical="center" wrapText="1"/>
      <protection locked="0"/>
    </xf>
    <xf numFmtId="14" fontId="1" fillId="0" borderId="0" xfId="0" applyNumberFormat="1" applyFont="1" applyAlignment="1" applyProtection="1">
      <alignment horizontal="left"/>
    </xf>
    <xf numFmtId="3" fontId="29" fillId="0" borderId="0" xfId="0" applyNumberFormat="1" applyFont="1" applyAlignment="1" applyProtection="1">
      <alignment horizontal="center"/>
    </xf>
    <xf numFmtId="0" fontId="29" fillId="0" borderId="0" xfId="0" applyFont="1" applyAlignment="1" applyProtection="1">
      <alignment horizontal="center"/>
    </xf>
    <xf numFmtId="0" fontId="3" fillId="0" borderId="0" xfId="0" applyFont="1" applyAlignment="1" applyProtection="1">
      <alignment horizontal="center"/>
    </xf>
    <xf numFmtId="0" fontId="22" fillId="2" borderId="1" xfId="0" applyFont="1" applyFill="1" applyBorder="1" applyAlignment="1" applyProtection="1">
      <alignment horizontal="center"/>
    </xf>
    <xf numFmtId="0" fontId="15" fillId="2" borderId="1" xfId="0" applyFont="1" applyFill="1" applyBorder="1" applyAlignment="1" applyProtection="1">
      <alignment horizontal="center"/>
    </xf>
    <xf numFmtId="0" fontId="1" fillId="2" borderId="1" xfId="0" applyFont="1" applyFill="1" applyBorder="1" applyAlignment="1" applyProtection="1">
      <alignment horizontal="center"/>
    </xf>
    <xf numFmtId="0" fontId="0" fillId="0" borderId="1" xfId="0" applyBorder="1" applyAlignment="1" applyProtection="1"/>
    <xf numFmtId="0" fontId="0" fillId="2" borderId="12" xfId="0" applyFill="1" applyBorder="1" applyAlignment="1" applyProtection="1">
      <alignment horizontal="left"/>
      <protection locked="0"/>
    </xf>
    <xf numFmtId="0" fontId="0" fillId="0" borderId="13" xfId="0" applyBorder="1" applyAlignment="1" applyProtection="1">
      <alignment horizontal="left"/>
      <protection locked="0"/>
    </xf>
    <xf numFmtId="44" fontId="0" fillId="2" borderId="12" xfId="1" applyFont="1" applyFill="1" applyBorder="1" applyAlignment="1" applyProtection="1">
      <protection locked="0"/>
    </xf>
    <xf numFmtId="0" fontId="0" fillId="0" borderId="13" xfId="0" applyBorder="1" applyAlignment="1" applyProtection="1">
      <protection locked="0"/>
    </xf>
    <xf numFmtId="0" fontId="0" fillId="2" borderId="12" xfId="0" applyFill="1" applyBorder="1" applyAlignment="1" applyProtection="1">
      <protection locked="0"/>
    </xf>
    <xf numFmtId="44" fontId="0" fillId="2" borderId="12" xfId="1" applyFont="1" applyFill="1" applyBorder="1" applyAlignment="1" applyProtection="1">
      <alignment horizontal="center"/>
      <protection locked="0"/>
    </xf>
    <xf numFmtId="3" fontId="16" fillId="0" borderId="0" xfId="0" applyNumberFormat="1" applyFont="1" applyAlignment="1" applyProtection="1">
      <alignment horizontal="center"/>
    </xf>
    <xf numFmtId="3" fontId="0" fillId="0" borderId="0" xfId="0" applyNumberFormat="1" applyFill="1" applyAlignment="1" applyProtection="1">
      <alignment horizontal="center"/>
    </xf>
    <xf numFmtId="3" fontId="0" fillId="0" borderId="0" xfId="0" applyNumberFormat="1" applyFill="1" applyBorder="1" applyAlignment="1" applyProtection="1">
      <alignment horizontal="center" vertical="center"/>
      <protection locked="0"/>
    </xf>
    <xf numFmtId="0" fontId="15" fillId="0" borderId="0" xfId="0" applyFont="1" applyFill="1" applyBorder="1" applyAlignment="1" applyProtection="1">
      <alignment wrapText="1"/>
    </xf>
    <xf numFmtId="44" fontId="0" fillId="0" borderId="0" xfId="1" applyFont="1" applyFill="1" applyBorder="1" applyAlignment="1" applyProtection="1"/>
    <xf numFmtId="0" fontId="1" fillId="0" borderId="0" xfId="0" applyFont="1" applyFill="1" applyBorder="1" applyAlignment="1" applyProtection="1">
      <alignment horizontal="center"/>
    </xf>
    <xf numFmtId="0" fontId="0" fillId="0" borderId="0" xfId="0" applyFill="1" applyBorder="1" applyAlignment="1" applyProtection="1">
      <alignment horizontal="center"/>
    </xf>
    <xf numFmtId="0" fontId="4" fillId="0" borderId="1" xfId="0" applyFont="1" applyBorder="1" applyAlignment="1" applyProtection="1">
      <alignment horizontal="center" vertical="center" wrapText="1"/>
    </xf>
    <xf numFmtId="0" fontId="0" fillId="0" borderId="6" xfId="0" applyFill="1" applyBorder="1" applyAlignment="1">
      <alignment horizontal="center" vertical="center" wrapText="1"/>
    </xf>
    <xf numFmtId="0" fontId="0" fillId="0" borderId="6" xfId="0"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 xfId="0" applyBorder="1" applyAlignment="1">
      <alignment horizontal="center" vertical="center" wrapText="1"/>
    </xf>
    <xf numFmtId="0" fontId="5" fillId="0" borderId="0" xfId="0" applyFont="1" applyBorder="1" applyAlignment="1" applyProtection="1">
      <alignment horizontal="center" wrapText="1"/>
    </xf>
    <xf numFmtId="0" fontId="7" fillId="0" borderId="0" xfId="0" applyFont="1" applyAlignment="1" applyProtection="1">
      <alignment horizontal="center" wrapText="1"/>
    </xf>
    <xf numFmtId="0" fontId="1" fillId="0" borderId="0" xfId="0" applyFont="1" applyAlignment="1" applyProtection="1">
      <alignment horizontal="left"/>
    </xf>
    <xf numFmtId="2" fontId="13" fillId="2" borderId="1" xfId="1" applyNumberFormat="1" applyFont="1" applyFill="1" applyBorder="1" applyAlignment="1" applyProtection="1">
      <alignment horizontal="center" vertical="center"/>
      <protection locked="0"/>
    </xf>
    <xf numFmtId="2" fontId="0" fillId="2" borderId="1" xfId="0" applyNumberFormat="1" applyFill="1" applyBorder="1" applyAlignment="1" applyProtection="1">
      <alignment horizontal="center"/>
      <protection locked="0"/>
    </xf>
    <xf numFmtId="0" fontId="0" fillId="0" borderId="0" xfId="0" applyFill="1" applyBorder="1" applyAlignment="1" applyProtection="1"/>
    <xf numFmtId="3" fontId="0" fillId="0" borderId="0" xfId="0" applyNumberFormat="1" applyFill="1" applyBorder="1" applyAlignment="1" applyProtection="1">
      <alignment horizontal="center"/>
      <protection locked="0"/>
    </xf>
    <xf numFmtId="0" fontId="15" fillId="0" borderId="0" xfId="0" applyFont="1" applyAlignment="1">
      <alignment vertical="center"/>
    </xf>
    <xf numFmtId="0" fontId="15" fillId="0" borderId="0" xfId="0" applyFont="1" applyAlignment="1"/>
    <xf numFmtId="44" fontId="0" fillId="0" borderId="1" xfId="0" applyNumberFormat="1" applyFont="1" applyFill="1" applyBorder="1" applyAlignment="1" applyProtection="1">
      <alignment horizontal="left" vertical="center"/>
    </xf>
    <xf numFmtId="0" fontId="0" fillId="0" borderId="1" xfId="0" applyFill="1" applyBorder="1" applyAlignment="1">
      <alignment vertical="center"/>
    </xf>
    <xf numFmtId="44" fontId="0" fillId="0" borderId="1" xfId="1" applyFont="1" applyFill="1" applyBorder="1" applyAlignment="1" applyProtection="1">
      <alignment vertical="center"/>
    </xf>
    <xf numFmtId="0" fontId="0" fillId="0" borderId="1" xfId="0" applyFill="1" applyBorder="1" applyAlignment="1"/>
    <xf numFmtId="0" fontId="0" fillId="0" borderId="1" xfId="0" applyBorder="1" applyAlignment="1" applyProtection="1">
      <alignment horizontal="left" vertical="center" wrapText="1"/>
    </xf>
    <xf numFmtId="0" fontId="0" fillId="0" borderId="1" xfId="0" applyBorder="1" applyAlignment="1">
      <alignment horizontal="left" vertical="center" wrapText="1"/>
    </xf>
    <xf numFmtId="0" fontId="0" fillId="0" borderId="5" xfId="0" applyBorder="1" applyAlignment="1" applyProtection="1">
      <alignment horizontal="left" wrapText="1"/>
    </xf>
    <xf numFmtId="0" fontId="0" fillId="0" borderId="19" xfId="0" applyBorder="1" applyAlignment="1">
      <alignment horizontal="left" wrapText="1"/>
    </xf>
    <xf numFmtId="0" fontId="0" fillId="0" borderId="19" xfId="0" applyBorder="1" applyAlignment="1">
      <alignment horizontal="left" vertical="center" wrapText="1"/>
    </xf>
    <xf numFmtId="0" fontId="0" fillId="0" borderId="17" xfId="0" applyBorder="1" applyAlignment="1">
      <alignment horizontal="left" vertical="center" wrapText="1"/>
    </xf>
    <xf numFmtId="0" fontId="0" fillId="0" borderId="7" xfId="0" applyBorder="1" applyAlignment="1">
      <alignment horizontal="left" vertical="center" wrapText="1"/>
    </xf>
    <xf numFmtId="0" fontId="0" fillId="2" borderId="11" xfId="0" applyFill="1" applyBorder="1" applyAlignment="1" applyProtection="1">
      <protection locked="0"/>
    </xf>
  </cellXfs>
  <cellStyles count="3">
    <cellStyle name="Comma" xfId="2" builtinId="3"/>
    <cellStyle name="Currency" xfId="1" builtinId="4"/>
    <cellStyle name="Normal" xfId="0" builtinId="0"/>
  </cellStyles>
  <dxfs count="6">
    <dxf>
      <font>
        <color theme="0"/>
      </font>
    </dxf>
    <dxf>
      <font>
        <color theme="0"/>
      </font>
      <fill>
        <patternFill patternType="none">
          <bgColor auto="1"/>
        </patternFill>
      </fill>
      <border>
        <left style="thin">
          <color auto="1"/>
        </left>
        <right style="thin">
          <color auto="1"/>
        </right>
        <top style="thin">
          <color auto="1"/>
        </top>
        <bottom style="thin">
          <color auto="1"/>
        </bottom>
        <vertical/>
        <horizontal/>
      </border>
    </dxf>
    <dxf>
      <fill>
        <patternFill>
          <bgColor theme="9" tint="0.59996337778862885"/>
        </patternFill>
      </fill>
    </dxf>
    <dxf>
      <fill>
        <patternFill>
          <bgColor rgb="FFFFFF00"/>
        </patternFill>
      </fill>
    </dxf>
    <dxf>
      <fill>
        <patternFill>
          <bgColor theme="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fmlaLink="$E$58" lockText="1" noThreeD="1"/>
</file>

<file path=xl/ctrlProps/ctrlProp2.xml><?xml version="1.0" encoding="utf-8"?>
<formControlPr xmlns="http://schemas.microsoft.com/office/spreadsheetml/2009/9/main" objectType="CheckBox" fmlaLink="$E$6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238125</xdr:colOff>
          <xdr:row>57</xdr:row>
          <xdr:rowOff>0</xdr:rowOff>
        </xdr:from>
        <xdr:to>
          <xdr:col>5</xdr:col>
          <xdr:colOff>219075</xdr:colOff>
          <xdr:row>58</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58</xdr:row>
          <xdr:rowOff>180975</xdr:rowOff>
        </xdr:from>
        <xdr:to>
          <xdr:col>5</xdr:col>
          <xdr:colOff>266700</xdr:colOff>
          <xdr:row>59</xdr:row>
          <xdr:rowOff>209550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563562</xdr:colOff>
      <xdr:row>0</xdr:row>
      <xdr:rowOff>3170</xdr:rowOff>
    </xdr:from>
    <xdr:to>
      <xdr:col>5</xdr:col>
      <xdr:colOff>3175</xdr:colOff>
      <xdr:row>0</xdr:row>
      <xdr:rowOff>246059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63562" y="3170"/>
          <a:ext cx="4840288" cy="242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DDS REQUEST FOR</a:t>
          </a:r>
          <a:r>
            <a:rPr lang="en-US" sz="1200" b="1" baseline="0"/>
            <a:t> ONE-TIME NON-ANNUALIZED FUNDS</a:t>
          </a:r>
          <a:endParaRPr lang="en-US" sz="1200" b="1"/>
        </a:p>
      </xdr:txBody>
    </xdr:sp>
    <xdr:clientData/>
  </xdr:twoCellAnchor>
</xdr:wsDr>
</file>

<file path=xl/persons/person.xml><?xml version="1.0" encoding="utf-8"?>
<personList xmlns="http://schemas.microsoft.com/office/spreadsheetml/2018/threadedcomments" xmlns:x="http://schemas.openxmlformats.org/spreadsheetml/2006/main">
  <person displayName="Bannon, Sean" id="{E8677765-5DB8-4BB4-958D-3359DB564469}" userId="S::Sean.Bannon@ct.gov::ce648ce6-7d6d-4e3e-83f6-32626264995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153"/>
  <sheetViews>
    <sheetView tabSelected="1" zoomScale="110" zoomScaleNormal="110" workbookViewId="0">
      <selection activeCell="G6" sqref="G6:H6"/>
    </sheetView>
  </sheetViews>
  <sheetFormatPr defaultColWidth="8.85546875" defaultRowHeight="15" x14ac:dyDescent="0.25"/>
  <cols>
    <col min="1" max="1" width="8.85546875" style="2"/>
    <col min="2" max="2" width="28" style="2" customWidth="1"/>
    <col min="3" max="3" width="14.7109375" style="27" customWidth="1"/>
    <col min="4" max="4" width="13.42578125" style="2" customWidth="1"/>
    <col min="5" max="5" width="12.28515625" style="2" customWidth="1"/>
    <col min="6" max="6" width="30.140625" style="2" customWidth="1"/>
    <col min="7" max="7" width="9.85546875" style="2" customWidth="1"/>
    <col min="8" max="8" width="12.5703125" style="27" customWidth="1"/>
    <col min="9" max="9" width="8.85546875" style="2"/>
    <col min="10" max="10" width="12.5703125" style="2" bestFit="1" customWidth="1"/>
    <col min="11" max="11" width="11" style="2" customWidth="1"/>
    <col min="12" max="12" width="7.42578125" style="120" hidden="1" customWidth="1"/>
    <col min="13" max="19" width="8.85546875" style="2"/>
    <col min="20" max="20" width="0" style="2" hidden="1" customWidth="1"/>
    <col min="21" max="16384" width="8.85546875" style="2"/>
  </cols>
  <sheetData>
    <row r="1" spans="1:20" ht="19.899999999999999" customHeight="1" x14ac:dyDescent="0.25">
      <c r="A1" s="222">
        <v>45079</v>
      </c>
      <c r="B1" s="222"/>
      <c r="C1" s="222"/>
      <c r="D1" s="222"/>
      <c r="E1" s="222"/>
      <c r="F1" s="222"/>
      <c r="G1" s="222"/>
      <c r="H1" s="222"/>
    </row>
    <row r="2" spans="1:20" ht="15.75" x14ac:dyDescent="0.25">
      <c r="A2" s="223" t="s">
        <v>0</v>
      </c>
      <c r="B2" s="224"/>
      <c r="C2" s="224"/>
      <c r="D2" s="224"/>
      <c r="E2" s="224"/>
      <c r="F2" s="224"/>
      <c r="G2" s="224"/>
      <c r="H2" s="224"/>
    </row>
    <row r="3" spans="1:20" x14ac:dyDescent="0.25">
      <c r="A3" s="3"/>
      <c r="E3" s="4"/>
      <c r="F3" s="39"/>
    </row>
    <row r="4" spans="1:20" x14ac:dyDescent="0.25">
      <c r="A4" s="3"/>
      <c r="B4" s="40" t="s">
        <v>1</v>
      </c>
      <c r="C4" s="230"/>
      <c r="D4" s="231"/>
      <c r="F4" s="147" t="s">
        <v>2</v>
      </c>
      <c r="G4" s="234"/>
      <c r="H4" s="233"/>
    </row>
    <row r="5" spans="1:20" x14ac:dyDescent="0.25">
      <c r="A5" s="3"/>
      <c r="B5" s="7" t="s">
        <v>3</v>
      </c>
      <c r="C5" s="232"/>
      <c r="D5" s="233"/>
      <c r="E5" s="4"/>
      <c r="F5" s="148">
        <f>IF(C5="Customized Employment", "CE Certified Staff Member Name:", 0)</f>
        <v>0</v>
      </c>
      <c r="G5" s="268"/>
      <c r="H5" s="233"/>
    </row>
    <row r="6" spans="1:20" x14ac:dyDescent="0.25">
      <c r="A6" s="3"/>
      <c r="B6" s="41" t="s">
        <v>4</v>
      </c>
      <c r="C6" s="234"/>
      <c r="D6" s="233"/>
      <c r="F6" s="147" t="s">
        <v>5</v>
      </c>
      <c r="G6" s="150"/>
      <c r="H6" s="151"/>
      <c r="T6" s="2" t="s">
        <v>6</v>
      </c>
    </row>
    <row r="7" spans="1:20" x14ac:dyDescent="0.25">
      <c r="A7" s="3"/>
      <c r="B7" s="2" t="s">
        <v>7</v>
      </c>
      <c r="C7" s="234"/>
      <c r="D7" s="233"/>
      <c r="E7" s="4"/>
      <c r="F7" s="40"/>
      <c r="T7" s="2" t="s">
        <v>8</v>
      </c>
    </row>
    <row r="8" spans="1:20" x14ac:dyDescent="0.25">
      <c r="A8" s="3"/>
      <c r="B8" s="2" t="s">
        <v>9</v>
      </c>
      <c r="C8" s="235"/>
      <c r="D8" s="233"/>
      <c r="E8" s="4"/>
      <c r="F8" s="40" t="s">
        <v>10</v>
      </c>
      <c r="G8" s="149"/>
      <c r="T8" s="2" t="s">
        <v>11</v>
      </c>
    </row>
    <row r="9" spans="1:20" x14ac:dyDescent="0.25">
      <c r="A9" s="3"/>
      <c r="D9" s="4"/>
      <c r="F9" s="40"/>
    </row>
    <row r="10" spans="1:20" x14ac:dyDescent="0.25">
      <c r="A10" s="3"/>
      <c r="B10" s="2" t="s">
        <v>12</v>
      </c>
      <c r="C10" s="50"/>
      <c r="D10" s="41"/>
      <c r="E10" s="41"/>
      <c r="F10" s="40" t="s">
        <v>13</v>
      </c>
      <c r="G10" s="38"/>
    </row>
    <row r="11" spans="1:20" x14ac:dyDescent="0.25">
      <c r="A11" s="3"/>
      <c r="B11" s="5" t="s">
        <v>14</v>
      </c>
      <c r="E11" s="4"/>
      <c r="F11" s="5" t="s">
        <v>15</v>
      </c>
      <c r="G11" s="5"/>
    </row>
    <row r="12" spans="1:20" x14ac:dyDescent="0.25">
      <c r="A12" s="158" t="s">
        <v>16</v>
      </c>
      <c r="B12" s="225"/>
      <c r="C12" s="225"/>
      <c r="D12" s="225"/>
      <c r="E12" s="225"/>
      <c r="F12" s="225"/>
      <c r="G12" s="225"/>
      <c r="H12" s="225"/>
    </row>
    <row r="13" spans="1:20" x14ac:dyDescent="0.25">
      <c r="A13" s="3"/>
      <c r="B13" s="226" t="s">
        <v>72</v>
      </c>
      <c r="C13" s="227"/>
      <c r="D13" s="6"/>
      <c r="E13" s="228" t="s">
        <v>70</v>
      </c>
      <c r="F13" s="229"/>
      <c r="G13" s="229"/>
      <c r="H13" s="229"/>
      <c r="K13" s="12"/>
      <c r="L13" s="241"/>
      <c r="M13" s="242"/>
      <c r="N13" s="10"/>
      <c r="O13" s="241"/>
      <c r="P13" s="253"/>
      <c r="Q13" s="253"/>
      <c r="R13" s="253"/>
    </row>
    <row r="14" spans="1:20" x14ac:dyDescent="0.25">
      <c r="A14" s="54" t="s">
        <v>17</v>
      </c>
      <c r="B14" s="7"/>
      <c r="C14" s="28"/>
      <c r="D14" s="6"/>
      <c r="E14" s="8" t="s">
        <v>17</v>
      </c>
      <c r="F14" s="7"/>
      <c r="G14" s="7"/>
      <c r="H14" s="28"/>
      <c r="K14" s="77"/>
      <c r="L14" s="121"/>
      <c r="M14" s="29"/>
      <c r="N14" s="10"/>
      <c r="O14" s="78"/>
      <c r="P14" s="10"/>
      <c r="Q14" s="10"/>
      <c r="R14" s="29"/>
    </row>
    <row r="15" spans="1:20" x14ac:dyDescent="0.25">
      <c r="A15" s="37"/>
      <c r="B15" s="9" t="s">
        <v>18</v>
      </c>
      <c r="C15" s="28"/>
      <c r="D15" s="6"/>
      <c r="E15" s="10"/>
      <c r="F15" s="9" t="s">
        <v>19</v>
      </c>
      <c r="G15" s="9"/>
      <c r="H15" s="28"/>
      <c r="K15" s="12"/>
      <c r="L15" s="121"/>
      <c r="M15" s="29"/>
      <c r="N15" s="10"/>
      <c r="O15" s="10"/>
      <c r="P15" s="71"/>
      <c r="Q15" s="71"/>
      <c r="R15" s="29"/>
    </row>
    <row r="16" spans="1:20" x14ac:dyDescent="0.25">
      <c r="A16" s="68"/>
      <c r="B16" s="66" t="s">
        <v>74</v>
      </c>
      <c r="C16" s="67">
        <f>IF(A16&gt;0,(A16*81.25),0)</f>
        <v>0</v>
      </c>
      <c r="D16" s="6"/>
      <c r="E16" s="92"/>
      <c r="F16" s="11" t="s">
        <v>76</v>
      </c>
      <c r="G16" s="11"/>
      <c r="H16" s="29">
        <f>E16*68.76</f>
        <v>0</v>
      </c>
      <c r="K16" s="70"/>
      <c r="L16" s="122"/>
      <c r="M16" s="29"/>
      <c r="N16" s="10"/>
      <c r="O16" s="79"/>
      <c r="P16" s="72"/>
      <c r="Q16" s="72"/>
      <c r="R16" s="29"/>
    </row>
    <row r="17" spans="1:18" x14ac:dyDescent="0.25">
      <c r="A17" s="70"/>
      <c r="B17" s="66"/>
      <c r="C17" s="67"/>
      <c r="D17" s="6"/>
      <c r="E17" s="10"/>
      <c r="F17" s="7"/>
      <c r="G17" s="7"/>
      <c r="H17" s="29"/>
      <c r="K17" s="254"/>
      <c r="L17" s="239"/>
      <c r="M17" s="240"/>
      <c r="N17" s="10"/>
      <c r="O17" s="10"/>
      <c r="P17" s="10"/>
      <c r="Q17" s="10"/>
      <c r="R17" s="29"/>
    </row>
    <row r="18" spans="1:18" x14ac:dyDescent="0.25">
      <c r="A18" s="12"/>
      <c r="B18" s="9" t="s">
        <v>75</v>
      </c>
      <c r="C18" s="29"/>
      <c r="D18" s="6"/>
      <c r="E18" s="10"/>
      <c r="F18" s="9" t="s">
        <v>75</v>
      </c>
      <c r="G18" s="9"/>
      <c r="H18" s="29"/>
      <c r="K18" s="254"/>
      <c r="L18" s="239"/>
      <c r="M18" s="240"/>
      <c r="N18" s="10"/>
      <c r="O18" s="10"/>
      <c r="P18" s="71"/>
      <c r="Q18" s="71"/>
      <c r="R18" s="29"/>
    </row>
    <row r="19" spans="1:18" x14ac:dyDescent="0.25">
      <c r="A19" s="68"/>
      <c r="B19" s="13" t="s">
        <v>20</v>
      </c>
      <c r="C19" s="29">
        <f>A19*980.96</f>
        <v>0</v>
      </c>
      <c r="D19" s="6"/>
      <c r="E19" s="93"/>
      <c r="F19" s="13" t="s">
        <v>20</v>
      </c>
      <c r="G19" s="13"/>
      <c r="H19" s="29">
        <f>E19*980.96</f>
        <v>0</v>
      </c>
      <c r="K19" s="12"/>
      <c r="L19" s="121"/>
      <c r="M19" s="29"/>
      <c r="N19" s="10"/>
      <c r="O19" s="70"/>
      <c r="P19" s="13"/>
      <c r="Q19" s="13"/>
      <c r="R19" s="29"/>
    </row>
    <row r="20" spans="1:18" x14ac:dyDescent="0.25">
      <c r="D20" s="6"/>
      <c r="E20" s="10"/>
      <c r="F20" s="7"/>
      <c r="G20" s="7"/>
      <c r="H20" s="29"/>
      <c r="K20" s="12"/>
      <c r="L20" s="121"/>
      <c r="M20" s="29"/>
      <c r="N20" s="10"/>
      <c r="O20" s="10"/>
      <c r="P20" s="10"/>
      <c r="Q20" s="10"/>
      <c r="R20" s="29"/>
    </row>
    <row r="21" spans="1:18" x14ac:dyDescent="0.25">
      <c r="A21" s="3"/>
      <c r="B21" s="15" t="s">
        <v>22</v>
      </c>
      <c r="C21" s="57"/>
      <c r="D21" s="14"/>
      <c r="E21" s="43"/>
      <c r="F21" s="15" t="s">
        <v>21</v>
      </c>
      <c r="G21" s="15"/>
      <c r="H21" s="57"/>
      <c r="K21" s="70"/>
      <c r="L21" s="123"/>
      <c r="M21" s="29"/>
      <c r="N21" s="43"/>
      <c r="O21" s="43"/>
      <c r="P21" s="73"/>
      <c r="Q21" s="73"/>
      <c r="R21" s="67"/>
    </row>
    <row r="22" spans="1:18" x14ac:dyDescent="0.25">
      <c r="A22" s="69"/>
      <c r="B22" s="34" t="s">
        <v>74</v>
      </c>
      <c r="C22" s="29">
        <f>IF(A22&gt;0,(A22*81.25),0)</f>
        <v>0</v>
      </c>
      <c r="D22" s="14"/>
      <c r="E22" s="92"/>
      <c r="F22" s="11" t="s">
        <v>76</v>
      </c>
      <c r="G22" s="11"/>
      <c r="H22" s="29">
        <f>E22*68.76</f>
        <v>0</v>
      </c>
      <c r="K22" s="12"/>
      <c r="L22" s="124"/>
      <c r="M22" s="67"/>
      <c r="N22" s="43"/>
      <c r="O22" s="79"/>
      <c r="P22" s="72"/>
      <c r="Q22" s="72"/>
      <c r="R22" s="29"/>
    </row>
    <row r="23" spans="1:18" x14ac:dyDescent="0.25">
      <c r="D23" s="6"/>
      <c r="E23" s="10"/>
      <c r="F23" s="7"/>
      <c r="G23" s="7"/>
      <c r="H23" s="29"/>
      <c r="K23" s="12"/>
      <c r="L23" s="124"/>
      <c r="M23" s="67"/>
      <c r="N23" s="10"/>
      <c r="O23" s="10"/>
      <c r="P23" s="10"/>
      <c r="Q23" s="10"/>
      <c r="R23" s="29"/>
    </row>
    <row r="24" spans="1:18" x14ac:dyDescent="0.25">
      <c r="A24" s="3"/>
      <c r="B24" s="9" t="s">
        <v>24</v>
      </c>
      <c r="C24" s="29"/>
      <c r="D24" s="6"/>
      <c r="E24" s="10"/>
      <c r="F24" s="35" t="s">
        <v>23</v>
      </c>
      <c r="G24" s="35"/>
      <c r="H24" s="36"/>
      <c r="K24" s="80"/>
      <c r="L24" s="125"/>
      <c r="M24" s="29"/>
      <c r="N24" s="10"/>
      <c r="O24" s="10"/>
      <c r="P24" s="74"/>
      <c r="Q24" s="74"/>
      <c r="R24" s="36"/>
    </row>
    <row r="25" spans="1:18" x14ac:dyDescent="0.25">
      <c r="A25" s="68"/>
      <c r="B25" s="16" t="s">
        <v>108</v>
      </c>
      <c r="C25" s="29">
        <f>A25*20.17</f>
        <v>0</v>
      </c>
      <c r="D25" s="6"/>
      <c r="E25" s="92"/>
      <c r="F25" s="16" t="s">
        <v>108</v>
      </c>
      <c r="G25" s="16"/>
      <c r="H25" s="29">
        <f>E25*20.17</f>
        <v>0</v>
      </c>
      <c r="K25" s="70"/>
      <c r="L25" s="121"/>
      <c r="M25" s="29"/>
      <c r="N25" s="10"/>
      <c r="O25" s="79"/>
      <c r="P25" s="16"/>
      <c r="Q25" s="16"/>
      <c r="R25" s="29"/>
    </row>
    <row r="26" spans="1:18" x14ac:dyDescent="0.25">
      <c r="A26" s="70"/>
      <c r="B26" s="16"/>
      <c r="C26" s="29"/>
      <c r="D26" s="6"/>
      <c r="E26" s="79"/>
      <c r="F26" s="16"/>
      <c r="G26" s="16"/>
      <c r="H26" s="29"/>
      <c r="K26" s="70"/>
      <c r="L26" s="121"/>
      <c r="M26" s="29"/>
      <c r="N26" s="10"/>
      <c r="O26" s="79"/>
      <c r="P26" s="16"/>
      <c r="Q26" s="16"/>
      <c r="R26" s="29"/>
    </row>
    <row r="27" spans="1:18" ht="15.75" x14ac:dyDescent="0.25">
      <c r="A27" s="37"/>
      <c r="B27" s="17" t="s">
        <v>25</v>
      </c>
      <c r="C27" s="29"/>
      <c r="D27" s="6"/>
      <c r="E27" s="10"/>
      <c r="F27" s="17" t="s">
        <v>25</v>
      </c>
      <c r="G27" s="17"/>
      <c r="H27" s="29"/>
      <c r="K27" s="70"/>
      <c r="L27" s="121"/>
      <c r="M27" s="29"/>
      <c r="N27" s="10"/>
      <c r="O27" s="79"/>
      <c r="P27" s="16"/>
      <c r="Q27" s="16"/>
      <c r="R27" s="29"/>
    </row>
    <row r="28" spans="1:18" x14ac:dyDescent="0.25">
      <c r="A28" s="69"/>
      <c r="B28" s="66" t="s">
        <v>74</v>
      </c>
      <c r="C28" s="67">
        <f>IF(A28&gt;0,A28*81.25,0)</f>
        <v>0</v>
      </c>
      <c r="D28" s="6"/>
      <c r="E28" s="92"/>
      <c r="F28" s="11" t="s">
        <v>76</v>
      </c>
      <c r="G28" s="11"/>
      <c r="H28" s="29">
        <f>E28*68.76</f>
        <v>0</v>
      </c>
      <c r="K28" s="70"/>
      <c r="L28" s="121"/>
      <c r="M28" s="29"/>
      <c r="N28" s="10"/>
      <c r="O28" s="79"/>
      <c r="P28" s="16"/>
      <c r="Q28" s="16"/>
      <c r="R28" s="29"/>
    </row>
    <row r="29" spans="1:18" x14ac:dyDescent="0.25">
      <c r="A29" s="70"/>
      <c r="B29" s="16"/>
      <c r="C29" s="29"/>
      <c r="D29" s="6"/>
      <c r="E29" s="79"/>
      <c r="F29" s="16"/>
      <c r="G29" s="16"/>
      <c r="H29" s="29"/>
      <c r="K29" s="70"/>
      <c r="L29" s="121"/>
      <c r="M29" s="29"/>
      <c r="N29" s="10"/>
      <c r="O29" s="79"/>
      <c r="P29" s="16"/>
      <c r="Q29" s="16"/>
      <c r="R29" s="29"/>
    </row>
    <row r="30" spans="1:18" x14ac:dyDescent="0.25">
      <c r="A30" s="3"/>
      <c r="B30" s="7"/>
      <c r="C30" s="29"/>
      <c r="D30" s="6"/>
      <c r="E30" s="248" t="s">
        <v>88</v>
      </c>
      <c r="F30" s="249"/>
      <c r="G30" s="55"/>
      <c r="H30" s="29"/>
      <c r="K30" s="12"/>
      <c r="L30" s="121"/>
      <c r="M30" s="29"/>
      <c r="N30" s="10"/>
      <c r="O30" s="82"/>
      <c r="P30" s="81"/>
      <c r="Q30" s="81"/>
      <c r="R30" s="29"/>
    </row>
    <row r="31" spans="1:18" x14ac:dyDescent="0.25">
      <c r="C31" s="2"/>
      <c r="D31" s="6"/>
      <c r="E31" s="249"/>
      <c r="F31" s="249"/>
      <c r="G31" s="55"/>
      <c r="H31" s="29"/>
      <c r="K31" s="12"/>
      <c r="L31" s="121"/>
      <c r="M31" s="29"/>
      <c r="N31" s="10"/>
      <c r="O31" s="81"/>
      <c r="P31" s="81"/>
      <c r="Q31" s="81"/>
      <c r="R31" s="29"/>
    </row>
    <row r="32" spans="1:18" ht="19.899999999999999" customHeight="1" x14ac:dyDescent="0.25">
      <c r="C32" s="2"/>
      <c r="D32" s="6"/>
      <c r="E32" s="249"/>
      <c r="F32" s="249"/>
      <c r="G32" s="55"/>
      <c r="H32" s="29"/>
      <c r="K32" s="70"/>
      <c r="L32" s="126"/>
      <c r="M32" s="29"/>
      <c r="N32" s="10"/>
      <c r="O32" s="81"/>
      <c r="P32" s="81"/>
      <c r="Q32" s="81"/>
      <c r="R32" s="29"/>
    </row>
    <row r="33" spans="1:18" x14ac:dyDescent="0.25">
      <c r="A33" s="80"/>
      <c r="B33" s="66"/>
      <c r="C33" s="67"/>
      <c r="D33" s="6"/>
      <c r="E33" s="10"/>
      <c r="F33" s="9" t="s">
        <v>80</v>
      </c>
      <c r="G33" s="9"/>
      <c r="H33" s="29"/>
      <c r="K33" s="12"/>
      <c r="L33" s="126"/>
      <c r="M33" s="29"/>
      <c r="N33" s="10"/>
      <c r="O33" s="10"/>
      <c r="P33" s="71"/>
      <c r="Q33" s="71"/>
      <c r="R33" s="29"/>
    </row>
    <row r="34" spans="1:18" x14ac:dyDescent="0.25">
      <c r="A34" s="3"/>
      <c r="B34" s="7"/>
      <c r="C34" s="29"/>
      <c r="D34" s="6"/>
      <c r="E34" s="93"/>
      <c r="F34" s="9"/>
      <c r="G34" s="9"/>
      <c r="H34" s="29">
        <f>IF(E34="yes", 4000,0)</f>
        <v>0</v>
      </c>
      <c r="K34" s="12"/>
      <c r="L34" s="121"/>
      <c r="M34" s="29"/>
      <c r="N34" s="10"/>
      <c r="O34" s="70"/>
      <c r="P34" s="71"/>
      <c r="Q34" s="71"/>
      <c r="R34" s="29"/>
    </row>
    <row r="35" spans="1:18" ht="15.75" x14ac:dyDescent="0.25">
      <c r="D35" s="6"/>
      <c r="E35" s="10"/>
      <c r="F35" s="9" t="s">
        <v>81</v>
      </c>
      <c r="G35" s="9"/>
      <c r="H35" s="29"/>
      <c r="K35" s="12"/>
      <c r="L35" s="127"/>
      <c r="M35" s="29"/>
      <c r="N35" s="10"/>
      <c r="O35" s="10"/>
      <c r="P35" s="71"/>
      <c r="Q35" s="71"/>
      <c r="R35" s="29"/>
    </row>
    <row r="36" spans="1:18" x14ac:dyDescent="0.25">
      <c r="A36" s="70"/>
      <c r="B36" s="10"/>
      <c r="C36" s="29"/>
      <c r="D36" s="6"/>
      <c r="E36" s="93"/>
      <c r="F36" s="9"/>
      <c r="G36" s="9"/>
      <c r="H36" s="29">
        <f>IF(E36="yes", 4000,0)</f>
        <v>0</v>
      </c>
      <c r="K36" s="70"/>
      <c r="L36" s="121"/>
      <c r="M36" s="29"/>
      <c r="N36" s="10"/>
      <c r="O36" s="70"/>
      <c r="P36" s="71"/>
      <c r="Q36" s="71"/>
      <c r="R36" s="29"/>
    </row>
    <row r="37" spans="1:18" ht="15" customHeight="1" x14ac:dyDescent="0.25">
      <c r="D37" s="6"/>
      <c r="E37" s="10"/>
      <c r="F37" s="9" t="s">
        <v>82</v>
      </c>
      <c r="G37" s="9"/>
      <c r="H37" s="29"/>
      <c r="K37" s="238"/>
      <c r="L37" s="239"/>
      <c r="M37" s="240"/>
      <c r="N37" s="10"/>
      <c r="O37" s="10"/>
      <c r="P37" s="71"/>
      <c r="Q37" s="71"/>
      <c r="R37" s="29"/>
    </row>
    <row r="38" spans="1:18" x14ac:dyDescent="0.25">
      <c r="D38" s="6"/>
      <c r="E38" s="93"/>
      <c r="F38" s="7"/>
      <c r="G38" s="7"/>
      <c r="H38" s="29">
        <f>IF(E38="yes", 4000,0)</f>
        <v>0</v>
      </c>
      <c r="K38" s="238"/>
      <c r="L38" s="239"/>
      <c r="M38" s="240"/>
      <c r="N38" s="10"/>
      <c r="O38" s="70"/>
      <c r="P38" s="10"/>
      <c r="Q38" s="10"/>
      <c r="R38" s="29"/>
    </row>
    <row r="39" spans="1:18" x14ac:dyDescent="0.25">
      <c r="A39" s="3"/>
      <c r="B39" s="7"/>
      <c r="C39" s="29"/>
      <c r="D39" s="6"/>
      <c r="E39" s="10"/>
      <c r="F39" s="9" t="s">
        <v>71</v>
      </c>
      <c r="G39" s="9"/>
      <c r="H39" s="29"/>
      <c r="I39" s="2" t="s">
        <v>26</v>
      </c>
      <c r="K39" s="12"/>
      <c r="L39" s="121"/>
      <c r="M39" s="29"/>
      <c r="N39" s="10"/>
      <c r="O39" s="10"/>
      <c r="P39" s="71"/>
      <c r="Q39" s="71"/>
      <c r="R39" s="29"/>
    </row>
    <row r="40" spans="1:18" x14ac:dyDescent="0.25">
      <c r="A40" s="3"/>
      <c r="B40" s="7"/>
      <c r="C40" s="29"/>
      <c r="D40" s="6"/>
      <c r="E40" s="93"/>
      <c r="F40" s="18" t="s">
        <v>83</v>
      </c>
      <c r="G40" s="18"/>
      <c r="H40" s="29">
        <f>IF(E40="yes", 4000,0)</f>
        <v>0</v>
      </c>
      <c r="K40" s="12"/>
      <c r="L40" s="121"/>
      <c r="M40" s="29"/>
      <c r="N40" s="10"/>
      <c r="O40" s="70"/>
      <c r="P40" s="76"/>
      <c r="Q40" s="76"/>
      <c r="R40" s="29"/>
    </row>
    <row r="41" spans="1:18" x14ac:dyDescent="0.25">
      <c r="A41" s="3"/>
      <c r="B41" s="7"/>
      <c r="C41" s="29"/>
      <c r="D41" s="6"/>
      <c r="E41" s="10"/>
      <c r="F41" s="7"/>
      <c r="G41" s="7"/>
      <c r="H41" s="29"/>
      <c r="K41" s="12"/>
      <c r="L41" s="121"/>
      <c r="M41" s="29"/>
      <c r="N41" s="10"/>
      <c r="O41" s="10"/>
      <c r="P41" s="10"/>
      <c r="Q41" s="10"/>
      <c r="R41" s="29"/>
    </row>
    <row r="42" spans="1:18" ht="15.75" x14ac:dyDescent="0.25">
      <c r="A42" s="3"/>
      <c r="B42" s="7"/>
      <c r="C42" s="29"/>
      <c r="D42" s="6"/>
      <c r="E42" s="10"/>
      <c r="F42" s="9" t="s">
        <v>27</v>
      </c>
      <c r="G42" s="9"/>
      <c r="H42" s="29"/>
      <c r="K42" s="12"/>
      <c r="L42" s="121"/>
      <c r="M42" s="29"/>
      <c r="N42" s="10"/>
      <c r="O42" s="10"/>
      <c r="P42" s="75"/>
      <c r="Q42" s="75"/>
      <c r="R42" s="29"/>
    </row>
    <row r="43" spans="1:18" x14ac:dyDescent="0.25">
      <c r="A43" s="3"/>
      <c r="B43" s="7"/>
      <c r="C43" s="29"/>
      <c r="D43" s="6"/>
      <c r="E43" s="93"/>
      <c r="F43" s="18" t="s">
        <v>83</v>
      </c>
      <c r="G43" s="18"/>
      <c r="H43" s="29">
        <f>IF(E43="yes", 4000,0)</f>
        <v>0</v>
      </c>
      <c r="K43" s="12"/>
      <c r="L43" s="121"/>
      <c r="M43" s="29"/>
      <c r="N43" s="10"/>
      <c r="O43" s="79"/>
      <c r="P43" s="72"/>
      <c r="Q43" s="72"/>
      <c r="R43" s="29"/>
    </row>
    <row r="44" spans="1:18" x14ac:dyDescent="0.25">
      <c r="A44" s="255" t="s">
        <v>73</v>
      </c>
      <c r="B44" s="256"/>
      <c r="C44" s="256"/>
      <c r="D44" s="6"/>
      <c r="E44" s="10"/>
      <c r="F44" s="11"/>
      <c r="G44" s="11"/>
      <c r="H44" s="29"/>
      <c r="K44" s="12"/>
      <c r="L44" s="121"/>
      <c r="M44" s="29"/>
      <c r="N44" s="10"/>
      <c r="O44" s="10"/>
      <c r="P44" s="72"/>
      <c r="Q44" s="72"/>
      <c r="R44" s="29"/>
    </row>
    <row r="45" spans="1:18" ht="15.75" thickBot="1" x14ac:dyDescent="0.3">
      <c r="A45" s="3"/>
      <c r="B45" s="19" t="s">
        <v>28</v>
      </c>
      <c r="C45" s="30">
        <f>SUM(C16:C44)</f>
        <v>0</v>
      </c>
      <c r="D45" s="10"/>
      <c r="E45" s="10"/>
      <c r="F45" s="20" t="s">
        <v>28</v>
      </c>
      <c r="G45" s="20"/>
      <c r="H45" s="30">
        <f>SUM(H16:H44)</f>
        <v>0</v>
      </c>
      <c r="K45" s="12"/>
      <c r="L45" s="128"/>
      <c r="M45" s="29"/>
      <c r="N45" s="10"/>
      <c r="O45" s="10"/>
      <c r="P45" s="20"/>
      <c r="Q45" s="20"/>
      <c r="R45" s="29"/>
    </row>
    <row r="46" spans="1:18" ht="15.75" thickTop="1" x14ac:dyDescent="0.25">
      <c r="A46" s="3"/>
      <c r="B46" s="19"/>
      <c r="C46" s="63"/>
      <c r="D46" s="10"/>
      <c r="E46" s="10"/>
      <c r="F46" s="20"/>
      <c r="G46" s="20"/>
      <c r="H46" s="63"/>
    </row>
    <row r="47" spans="1:18" ht="30" customHeight="1" x14ac:dyDescent="0.25">
      <c r="A47" s="218" t="s">
        <v>42</v>
      </c>
      <c r="B47" s="219"/>
      <c r="C47" s="220"/>
      <c r="D47" s="220"/>
      <c r="E47" s="220"/>
      <c r="F47" s="220"/>
      <c r="G47" s="220"/>
      <c r="H47" s="205"/>
    </row>
    <row r="48" spans="1:18" x14ac:dyDescent="0.25">
      <c r="A48" s="221"/>
      <c r="B48" s="221"/>
      <c r="C48" s="221"/>
      <c r="D48" s="221"/>
      <c r="E48" s="221"/>
      <c r="F48" s="221"/>
      <c r="G48" s="221"/>
      <c r="H48" s="221"/>
    </row>
    <row r="49" spans="1:14" x14ac:dyDescent="0.25">
      <c r="A49" s="221"/>
      <c r="B49" s="221"/>
      <c r="C49" s="221"/>
      <c r="D49" s="221"/>
      <c r="E49" s="221"/>
      <c r="F49" s="221"/>
      <c r="G49" s="221"/>
      <c r="H49" s="221"/>
    </row>
    <row r="50" spans="1:14" x14ac:dyDescent="0.25">
      <c r="A50" s="221"/>
      <c r="B50" s="221"/>
      <c r="C50" s="221"/>
      <c r="D50" s="221"/>
      <c r="E50" s="221" t="b">
        <v>0</v>
      </c>
      <c r="F50" s="221"/>
      <c r="G50" s="221"/>
      <c r="H50" s="221"/>
    </row>
    <row r="51" spans="1:14" x14ac:dyDescent="0.25">
      <c r="A51" s="221"/>
      <c r="B51" s="221"/>
      <c r="C51" s="221"/>
      <c r="D51" s="221"/>
      <c r="E51" s="221"/>
      <c r="F51" s="221"/>
      <c r="G51" s="221"/>
      <c r="H51" s="221"/>
    </row>
    <row r="52" spans="1:14" x14ac:dyDescent="0.25">
      <c r="A52" s="221"/>
      <c r="B52" s="221"/>
      <c r="C52" s="221"/>
      <c r="D52" s="221"/>
      <c r="E52" s="221"/>
      <c r="F52" s="221"/>
      <c r="G52" s="221"/>
      <c r="H52" s="221"/>
    </row>
    <row r="53" spans="1:14" x14ac:dyDescent="0.25">
      <c r="A53" s="221"/>
      <c r="B53" s="221"/>
      <c r="C53" s="221"/>
      <c r="D53" s="221"/>
      <c r="E53" s="221"/>
      <c r="F53" s="221"/>
      <c r="G53" s="221"/>
      <c r="H53" s="221"/>
    </row>
    <row r="54" spans="1:14" x14ac:dyDescent="0.25">
      <c r="A54" s="3"/>
      <c r="B54" s="19"/>
      <c r="C54" s="29"/>
      <c r="D54" s="10"/>
      <c r="E54" s="10"/>
      <c r="F54" s="20"/>
      <c r="G54" s="20"/>
      <c r="H54" s="29"/>
    </row>
    <row r="55" spans="1:14" ht="18.75" x14ac:dyDescent="0.3">
      <c r="A55" s="181" t="s">
        <v>104</v>
      </c>
      <c r="B55" s="182"/>
      <c r="C55" s="182"/>
      <c r="D55" s="182"/>
      <c r="E55" s="182"/>
      <c r="F55" s="182"/>
      <c r="G55" s="182"/>
      <c r="H55" s="182"/>
    </row>
    <row r="56" spans="1:14" x14ac:dyDescent="0.25">
      <c r="A56" s="237" t="s">
        <v>107</v>
      </c>
      <c r="B56" s="159"/>
      <c r="C56" s="159"/>
      <c r="D56" s="159"/>
      <c r="E56" s="159"/>
      <c r="F56" s="159"/>
      <c r="G56" s="159"/>
      <c r="H56" s="159"/>
    </row>
    <row r="57" spans="1:14" ht="15.75" x14ac:dyDescent="0.25">
      <c r="A57" s="236" t="s">
        <v>30</v>
      </c>
      <c r="B57" s="236"/>
      <c r="C57" s="236"/>
      <c r="D57" s="236"/>
      <c r="E57" s="236"/>
      <c r="F57" s="236"/>
      <c r="G57" s="236"/>
      <c r="H57" s="236"/>
    </row>
    <row r="58" spans="1:14" ht="17.25" x14ac:dyDescent="0.3">
      <c r="A58" s="206" t="s">
        <v>106</v>
      </c>
      <c r="B58" s="207"/>
      <c r="C58" s="207"/>
      <c r="D58" s="207"/>
      <c r="E58" s="62" t="b">
        <v>0</v>
      </c>
      <c r="F58" s="3"/>
      <c r="G58" s="3"/>
      <c r="H58" s="3"/>
      <c r="K58" s="4"/>
    </row>
    <row r="59" spans="1:14" ht="4.5" customHeight="1" x14ac:dyDescent="0.25">
      <c r="A59" s="143"/>
      <c r="B59" s="144"/>
      <c r="C59" s="144"/>
      <c r="D59" s="144"/>
      <c r="E59" s="62"/>
      <c r="F59" s="3"/>
      <c r="G59" s="3"/>
      <c r="H59" s="3"/>
      <c r="K59" s="4"/>
    </row>
    <row r="60" spans="1:14" ht="17.25" x14ac:dyDescent="0.3">
      <c r="A60" s="206" t="s">
        <v>105</v>
      </c>
      <c r="B60" s="207"/>
      <c r="C60" s="207"/>
      <c r="D60" s="207"/>
      <c r="E60" s="62" t="b">
        <v>0</v>
      </c>
      <c r="F60" s="3"/>
      <c r="G60" s="3"/>
      <c r="H60" s="3"/>
      <c r="K60" s="4"/>
    </row>
    <row r="61" spans="1:14" x14ac:dyDescent="0.25">
      <c r="A61" s="8"/>
      <c r="C61" s="2"/>
      <c r="D61" s="27"/>
      <c r="E61" s="7"/>
      <c r="F61" s="250"/>
      <c r="G61" s="250"/>
      <c r="H61" s="29"/>
    </row>
    <row r="62" spans="1:14" x14ac:dyDescent="0.25">
      <c r="A62" s="8"/>
      <c r="B62" s="180" t="s">
        <v>32</v>
      </c>
      <c r="C62" s="180"/>
      <c r="D62" s="180"/>
      <c r="E62" s="180"/>
      <c r="F62" s="180"/>
      <c r="G62" s="180"/>
      <c r="H62" s="29"/>
      <c r="I62" s="7"/>
    </row>
    <row r="63" spans="1:14" ht="30" customHeight="1" x14ac:dyDescent="0.25">
      <c r="A63" s="10"/>
      <c r="B63" s="188" t="s">
        <v>65</v>
      </c>
      <c r="C63" s="189"/>
      <c r="D63" s="189"/>
      <c r="E63" s="159"/>
      <c r="F63" s="159"/>
      <c r="J63" s="86"/>
      <c r="L63" s="129"/>
      <c r="M63" s="86"/>
      <c r="N63" s="86"/>
    </row>
    <row r="64" spans="1:14" x14ac:dyDescent="0.25">
      <c r="A64" s="87"/>
      <c r="B64" s="190"/>
      <c r="C64" s="190"/>
      <c r="D64" s="190"/>
      <c r="E64" s="159"/>
      <c r="F64" s="159"/>
      <c r="J64" s="145"/>
      <c r="K64" s="145"/>
    </row>
    <row r="65" spans="1:14" x14ac:dyDescent="0.25">
      <c r="A65" s="87"/>
      <c r="B65" s="85"/>
      <c r="C65" s="84"/>
      <c r="E65" s="48"/>
      <c r="F65" s="101"/>
      <c r="G65" s="101"/>
      <c r="H65" s="101"/>
      <c r="J65" s="145"/>
      <c r="K65" s="145"/>
    </row>
    <row r="66" spans="1:14" s="7" customFormat="1" ht="33" customHeight="1" x14ac:dyDescent="0.25">
      <c r="A66" s="185" t="s">
        <v>103</v>
      </c>
      <c r="B66" s="186"/>
      <c r="C66" s="187"/>
      <c r="D66" s="187"/>
      <c r="E66" s="187"/>
      <c r="F66" s="187"/>
      <c r="G66" s="100"/>
      <c r="H66" s="100"/>
      <c r="J66" s="145"/>
      <c r="K66" s="145"/>
      <c r="L66" s="130"/>
    </row>
    <row r="67" spans="1:14" s="83" customFormat="1" x14ac:dyDescent="0.25">
      <c r="A67" s="108"/>
      <c r="B67" s="109"/>
      <c r="C67" s="110"/>
      <c r="D67" s="110"/>
      <c r="E67" s="110"/>
      <c r="F67" s="110"/>
      <c r="G67" s="104"/>
      <c r="H67" s="104"/>
      <c r="I67" s="66"/>
      <c r="K67" s="145"/>
      <c r="L67" s="131"/>
    </row>
    <row r="68" spans="1:14" s="45" customFormat="1" ht="29.25" customHeight="1" x14ac:dyDescent="0.25">
      <c r="B68" s="134"/>
      <c r="C68" s="244" t="s">
        <v>100</v>
      </c>
      <c r="D68" s="202"/>
      <c r="E68" s="202"/>
      <c r="F68" s="203"/>
      <c r="G68" s="257">
        <f>IF(AND(B68="Initial",$E$60=FALSE),3040,IF(AND(B68="Initial",E60=TRUE),4140,0))</f>
        <v>0</v>
      </c>
      <c r="H68" s="258"/>
      <c r="I68" s="102"/>
      <c r="L68" s="132"/>
    </row>
    <row r="69" spans="1:14" ht="18" customHeight="1" x14ac:dyDescent="0.25">
      <c r="B69" s="134"/>
      <c r="C69" s="245" t="s">
        <v>98</v>
      </c>
      <c r="D69" s="202"/>
      <c r="E69" s="202"/>
      <c r="F69" s="203"/>
      <c r="G69" s="259">
        <f>IF(AND(E58=FALSE,B69="initial", E60=FALSE),7220,IF(AND(E58=FALSE,B69="initial", E60=TRUE),9832.5,0))</f>
        <v>0</v>
      </c>
      <c r="H69" s="260"/>
      <c r="J69" s="10"/>
      <c r="K69" s="135"/>
      <c r="L69" s="129"/>
      <c r="M69" s="86"/>
      <c r="N69" s="86"/>
    </row>
    <row r="70" spans="1:14" ht="18" customHeight="1" x14ac:dyDescent="0.25">
      <c r="B70" s="134"/>
      <c r="C70" s="246" t="s">
        <v>99</v>
      </c>
      <c r="D70" s="247"/>
      <c r="E70" s="247"/>
      <c r="F70" s="247"/>
      <c r="G70" s="259">
        <f>IF(AND(B70="initial",E60=FALSE),2280,IF(AND(B70="initial",E60=TRUE),3105,0))</f>
        <v>0</v>
      </c>
      <c r="H70" s="260"/>
      <c r="I70" s="58"/>
    </row>
    <row r="71" spans="1:14" s="7" customFormat="1" x14ac:dyDescent="0.25">
      <c r="A71" s="66"/>
      <c r="B71" s="100"/>
      <c r="C71" s="105"/>
      <c r="D71" s="106"/>
      <c r="E71" s="107"/>
      <c r="I71" s="111"/>
      <c r="L71" s="130"/>
    </row>
    <row r="72" spans="1:14" ht="30" x14ac:dyDescent="0.25">
      <c r="A72" s="193" t="s">
        <v>102</v>
      </c>
      <c r="B72" s="194"/>
      <c r="C72" s="118" t="s">
        <v>77</v>
      </c>
      <c r="D72" s="119" t="s">
        <v>78</v>
      </c>
      <c r="E72" s="119" t="s">
        <v>79</v>
      </c>
      <c r="F72" s="201" t="s">
        <v>31</v>
      </c>
      <c r="G72" s="202"/>
      <c r="H72" s="203"/>
      <c r="L72" s="120" t="s">
        <v>64</v>
      </c>
    </row>
    <row r="73" spans="1:14" ht="15" customHeight="1" x14ac:dyDescent="0.25">
      <c r="A73" s="195" t="s">
        <v>91</v>
      </c>
      <c r="B73" s="196"/>
      <c r="C73" s="136"/>
      <c r="D73" s="141">
        <f>IF($E$60=FALSE,C73*76,IF($E$60=TRUE, C73*103.5,""))</f>
        <v>0</v>
      </c>
      <c r="E73" s="142">
        <f>IF(OR($B$68="Initial",$B$68= ""),0,IF($E$60=FALSE,2280-D73,IF($E$60=TRUE, 3105-D73,"")))</f>
        <v>0</v>
      </c>
      <c r="F73" s="197" t="s">
        <v>33</v>
      </c>
      <c r="G73" s="198"/>
      <c r="H73" s="199"/>
      <c r="L73" s="120" t="s">
        <v>11</v>
      </c>
    </row>
    <row r="74" spans="1:14" ht="15" customHeight="1" x14ac:dyDescent="0.25">
      <c r="A74" s="195" t="s">
        <v>92</v>
      </c>
      <c r="B74" s="196"/>
      <c r="C74" s="137"/>
      <c r="D74" s="141">
        <f>IF($E$60=FALSE,C74*76,IF($E$60=TRUE, C74*103.5,""))</f>
        <v>0</v>
      </c>
      <c r="E74" s="142">
        <f>IF(OR($B$68="Initial",$B$68= ""),0,IF($E$60=FALSE,304-D74,IF($E$60=TRUE, 414-D74,"")))</f>
        <v>0</v>
      </c>
      <c r="F74" s="197" t="s">
        <v>34</v>
      </c>
      <c r="G74" s="198"/>
      <c r="H74" s="199"/>
    </row>
    <row r="75" spans="1:14" ht="30.75" customHeight="1" x14ac:dyDescent="0.25">
      <c r="A75" s="261" t="s">
        <v>93</v>
      </c>
      <c r="B75" s="262"/>
      <c r="C75" s="137"/>
      <c r="D75" s="141">
        <f>IF($E$60=FALSE,C75*76,IF($E$60=TRUE, C75*103.5,""))</f>
        <v>0</v>
      </c>
      <c r="E75" s="142">
        <f>IF(OR($B$68="Initial",$B$68= ""),0,IF($E$60=FALSE,456-D75,IF($E$60=TRUE, 621-D75,"")))</f>
        <v>0</v>
      </c>
      <c r="F75" s="197" t="s">
        <v>35</v>
      </c>
      <c r="G75" s="198"/>
      <c r="H75" s="199"/>
      <c r="L75" s="120" t="s">
        <v>89</v>
      </c>
    </row>
    <row r="76" spans="1:14" ht="29.25" customHeight="1" x14ac:dyDescent="0.25">
      <c r="A76" s="263" t="s">
        <v>94</v>
      </c>
      <c r="B76" s="264"/>
      <c r="C76" s="138"/>
      <c r="D76" s="141">
        <f>IF($E$60=FALSE,C76*76,IF($E$60=TRUE, C76*103.5,""))</f>
        <v>0</v>
      </c>
      <c r="E76" s="142">
        <f>IF(OR($B$69="Initial",$B$69= ""),0,IF($E$60=FALSE,3040-D76,IF($E$60=TRUE, 4140-D76,"")))</f>
        <v>0</v>
      </c>
      <c r="F76" s="200" t="s">
        <v>36</v>
      </c>
      <c r="G76" s="200"/>
      <c r="H76" s="200"/>
      <c r="K76" s="4"/>
      <c r="L76" s="120" t="s">
        <v>90</v>
      </c>
      <c r="M76" s="41"/>
    </row>
    <row r="77" spans="1:14" ht="14.45" customHeight="1" x14ac:dyDescent="0.25">
      <c r="A77" s="160" t="s">
        <v>95</v>
      </c>
      <c r="B77" s="265"/>
      <c r="C77" s="251"/>
      <c r="D77" s="168">
        <f>IF($E$60=FALSE,C77*76,IF($E$60=TRUE, C77*103.5,""))</f>
        <v>0</v>
      </c>
      <c r="E77" s="170">
        <f>IF(OR($B$69="Initial",$B$69= ""),0,IF($E$60=FALSE,2660-D77,IF($E$60=TRUE, 3622.5-D77,"")))</f>
        <v>0</v>
      </c>
      <c r="F77" s="156" t="s">
        <v>37</v>
      </c>
      <c r="G77" s="156"/>
      <c r="H77" s="157"/>
      <c r="K77" s="4"/>
      <c r="M77" s="139"/>
    </row>
    <row r="78" spans="1:14" ht="12.95" customHeight="1" x14ac:dyDescent="0.25">
      <c r="A78" s="266"/>
      <c r="B78" s="267"/>
      <c r="C78" s="252"/>
      <c r="D78" s="169"/>
      <c r="E78" s="171"/>
      <c r="F78" s="183" t="s">
        <v>38</v>
      </c>
      <c r="G78" s="183"/>
      <c r="H78" s="184"/>
      <c r="K78" s="4"/>
    </row>
    <row r="79" spans="1:14" ht="21" customHeight="1" x14ac:dyDescent="0.25">
      <c r="A79" s="191" t="s">
        <v>96</v>
      </c>
      <c r="B79" s="192"/>
      <c r="C79" s="138"/>
      <c r="D79" s="141">
        <f>IF($E$60=FALSE,C79*76,IF($E$60=TRUE, C79*103.5,""))</f>
        <v>0</v>
      </c>
      <c r="E79" s="142">
        <f>IF(OR($B$69="Initial",$B$69= ""),0,IF($E$60=FALSE,1520-D79,IF($E$60=TRUE, 2070-D79,"")))</f>
        <v>0</v>
      </c>
      <c r="F79" s="183" t="s">
        <v>39</v>
      </c>
      <c r="G79" s="183"/>
      <c r="H79" s="184"/>
      <c r="K79" s="4"/>
    </row>
    <row r="80" spans="1:14" ht="12.75" customHeight="1" x14ac:dyDescent="0.25">
      <c r="A80" s="160" t="s">
        <v>97</v>
      </c>
      <c r="B80" s="161"/>
      <c r="C80" s="166"/>
      <c r="D80" s="168">
        <f>IF($E$60=FALSE,C80*76,IF($E$60=TRUE, C80*103.5,""))</f>
        <v>0</v>
      </c>
      <c r="E80" s="170">
        <f>IF(OR($B$70="Initial",$B$70= ""),0,IF($E$60=FALSE,2280-D80,IF($E$60=TRUE, 3105-D80,"")))</f>
        <v>0</v>
      </c>
      <c r="F80" s="172" t="s">
        <v>41</v>
      </c>
      <c r="G80" s="173"/>
      <c r="H80" s="174"/>
      <c r="K80" s="4"/>
    </row>
    <row r="81" spans="1:13" ht="16.5" customHeight="1" x14ac:dyDescent="0.25">
      <c r="A81" s="162"/>
      <c r="B81" s="163"/>
      <c r="C81" s="167"/>
      <c r="D81" s="169"/>
      <c r="E81" s="171"/>
      <c r="F81" s="175" t="s">
        <v>66</v>
      </c>
      <c r="G81" s="176"/>
      <c r="H81" s="177"/>
      <c r="I81" s="4"/>
      <c r="J81" s="4"/>
      <c r="K81" s="88"/>
    </row>
    <row r="82" spans="1:13" ht="9" customHeight="1" x14ac:dyDescent="0.25">
      <c r="A82" s="3"/>
      <c r="B82" s="7"/>
      <c r="C82" s="46"/>
      <c r="D82" s="7"/>
      <c r="E82" s="7"/>
      <c r="F82" s="47"/>
      <c r="G82" s="47"/>
      <c r="H82" s="29"/>
    </row>
    <row r="83" spans="1:13" ht="29.25" customHeight="1" x14ac:dyDescent="0.25">
      <c r="A83" s="204" t="s">
        <v>87</v>
      </c>
      <c r="B83" s="205"/>
      <c r="C83" s="146"/>
      <c r="D83" s="99"/>
      <c r="E83" s="89">
        <f>IF(C83=1,2213,0)</f>
        <v>0</v>
      </c>
      <c r="F83" s="243" t="s">
        <v>40</v>
      </c>
      <c r="G83" s="243"/>
      <c r="H83" s="243"/>
    </row>
    <row r="84" spans="1:13" x14ac:dyDescent="0.25">
      <c r="A84" s="112"/>
      <c r="B84" s="113" t="s">
        <v>84</v>
      </c>
      <c r="C84" s="178"/>
      <c r="D84" s="178"/>
      <c r="E84" s="114">
        <f>IF(B68="Balance",E73+E74+E75,G68)</f>
        <v>0</v>
      </c>
      <c r="F84" s="140"/>
      <c r="G84" s="58"/>
      <c r="H84" s="58"/>
    </row>
    <row r="85" spans="1:13" x14ac:dyDescent="0.25">
      <c r="A85" s="115"/>
      <c r="B85" s="113" t="s">
        <v>85</v>
      </c>
      <c r="C85" s="178"/>
      <c r="D85" s="178"/>
      <c r="E85" s="114">
        <f>IF(AND($E$58=FALSE,$B$69="Balance"),E76 + E77+E79,IF($E$58=FALSE, G69,0))</f>
        <v>0</v>
      </c>
      <c r="F85" s="10"/>
      <c r="G85" s="10"/>
      <c r="H85" s="29"/>
    </row>
    <row r="86" spans="1:13" x14ac:dyDescent="0.25">
      <c r="A86" s="115"/>
      <c r="B86" s="113" t="s">
        <v>86</v>
      </c>
      <c r="C86" s="178"/>
      <c r="D86" s="178"/>
      <c r="E86" s="114">
        <f>IF($B$70="Initial",G70+E83,IF($B$70="Balance",E80+E83,E83))</f>
        <v>0</v>
      </c>
      <c r="F86" s="10"/>
      <c r="G86" s="7"/>
      <c r="H86" s="29"/>
    </row>
    <row r="87" spans="1:13" ht="15" customHeight="1" x14ac:dyDescent="0.25">
      <c r="A87" s="179"/>
      <c r="B87" s="178"/>
      <c r="C87" s="178"/>
      <c r="D87" s="178"/>
      <c r="E87" s="178"/>
      <c r="H87" s="29"/>
    </row>
    <row r="88" spans="1:13" ht="15" customHeight="1" x14ac:dyDescent="0.25">
      <c r="A88" s="115"/>
      <c r="B88" s="116" t="s">
        <v>101</v>
      </c>
      <c r="C88" s="178"/>
      <c r="D88" s="178"/>
      <c r="E88" s="117">
        <f>E84+E85+E86</f>
        <v>0</v>
      </c>
      <c r="J88" s="91"/>
      <c r="K88" s="90"/>
      <c r="L88" s="133"/>
      <c r="M88" s="90"/>
    </row>
    <row r="89" spans="1:13" ht="7.5" customHeight="1" x14ac:dyDescent="0.25">
      <c r="A89" s="3"/>
      <c r="B89" s="7"/>
      <c r="C89" s="46"/>
      <c r="D89" s="7"/>
      <c r="E89" s="7"/>
      <c r="F89" s="47"/>
      <c r="G89" s="47"/>
      <c r="H89" s="29"/>
    </row>
    <row r="90" spans="1:13" x14ac:dyDescent="0.25">
      <c r="A90" s="3"/>
      <c r="B90" s="103" t="s">
        <v>67</v>
      </c>
      <c r="C90" s="96"/>
      <c r="D90" s="96"/>
      <c r="E90" s="96"/>
      <c r="F90" s="96"/>
      <c r="G90" s="96"/>
    </row>
    <row r="91" spans="1:13" ht="7.5" customHeight="1" x14ac:dyDescent="0.25">
      <c r="A91" s="3"/>
      <c r="E91" s="4"/>
      <c r="H91" s="32"/>
    </row>
    <row r="92" spans="1:13" ht="36" customHeight="1" x14ac:dyDescent="0.25">
      <c r="A92" s="154" t="s">
        <v>43</v>
      </c>
      <c r="B92" s="155"/>
      <c r="C92" s="155"/>
      <c r="D92" s="155"/>
      <c r="E92" s="155"/>
      <c r="F92" s="155"/>
      <c r="G92" s="155"/>
      <c r="H92" s="155"/>
    </row>
    <row r="93" spans="1:13" ht="6" customHeight="1" x14ac:dyDescent="0.25">
      <c r="A93" s="3"/>
      <c r="E93" s="4"/>
    </row>
    <row r="94" spans="1:13" ht="15.75" thickBot="1" x14ac:dyDescent="0.3">
      <c r="A94" s="44"/>
      <c r="B94" s="164"/>
      <c r="C94" s="165"/>
      <c r="D94" s="44"/>
      <c r="E94" s="44"/>
      <c r="F94" s="10"/>
      <c r="G94" s="152"/>
      <c r="H94" s="153"/>
    </row>
    <row r="95" spans="1:13" x14ac:dyDescent="0.25">
      <c r="A95" s="3"/>
      <c r="B95" s="97" t="s">
        <v>44</v>
      </c>
      <c r="C95" s="98"/>
      <c r="E95" s="4"/>
      <c r="F95" s="64"/>
      <c r="G95" s="158" t="s">
        <v>45</v>
      </c>
      <c r="H95" s="159"/>
    </row>
    <row r="96" spans="1:13" ht="9" customHeight="1" x14ac:dyDescent="0.25">
      <c r="A96" s="21"/>
      <c r="E96" s="4"/>
    </row>
    <row r="97" spans="1:8" ht="15.75" thickBot="1" x14ac:dyDescent="0.3">
      <c r="A97" s="21" t="s">
        <v>46</v>
      </c>
      <c r="C97" s="31"/>
      <c r="F97" s="65" t="s">
        <v>69</v>
      </c>
      <c r="G97" s="152"/>
      <c r="H97" s="153"/>
    </row>
    <row r="98" spans="1:8" x14ac:dyDescent="0.25">
      <c r="A98" s="3"/>
      <c r="B98" s="22" t="s">
        <v>26</v>
      </c>
      <c r="E98" s="4"/>
      <c r="F98" s="22" t="s">
        <v>26</v>
      </c>
      <c r="G98" s="22"/>
    </row>
    <row r="99" spans="1:8" ht="15.75" thickBot="1" x14ac:dyDescent="0.3">
      <c r="A99" s="209" t="s">
        <v>47</v>
      </c>
      <c r="B99" s="209"/>
      <c r="C99" s="212"/>
      <c r="D99" s="152"/>
      <c r="E99" s="153"/>
      <c r="F99" s="4"/>
      <c r="G99" s="152"/>
      <c r="H99" s="153"/>
    </row>
    <row r="100" spans="1:8" x14ac:dyDescent="0.25">
      <c r="A100" s="23" t="s">
        <v>49</v>
      </c>
      <c r="B100" s="24" t="s">
        <v>50</v>
      </c>
      <c r="E100" s="4"/>
      <c r="F100" s="64"/>
      <c r="G100" s="158" t="s">
        <v>45</v>
      </c>
      <c r="H100" s="159"/>
    </row>
    <row r="101" spans="1:8" ht="7.5" customHeight="1" x14ac:dyDescent="0.25"/>
    <row r="102" spans="1:8" ht="15" customHeight="1" x14ac:dyDescent="0.25">
      <c r="A102" s="25" t="s">
        <v>51</v>
      </c>
      <c r="H102" s="33"/>
    </row>
    <row r="103" spans="1:8" ht="7.5" customHeight="1" x14ac:dyDescent="0.25">
      <c r="A103" s="3"/>
      <c r="E103" s="4"/>
      <c r="H103" s="33"/>
    </row>
    <row r="104" spans="1:8" ht="15" customHeight="1" x14ac:dyDescent="0.25">
      <c r="A104" s="1"/>
      <c r="B104" s="216" t="s">
        <v>52</v>
      </c>
      <c r="C104" s="159"/>
      <c r="D104" s="159"/>
      <c r="E104" s="159"/>
      <c r="F104" s="159"/>
      <c r="G104" s="159"/>
      <c r="H104" s="159"/>
    </row>
    <row r="105" spans="1:8" x14ac:dyDescent="0.25">
      <c r="A105" s="3"/>
      <c r="B105" s="159"/>
      <c r="C105" s="159"/>
      <c r="D105" s="159"/>
      <c r="E105" s="159"/>
      <c r="F105" s="159"/>
      <c r="G105" s="159"/>
      <c r="H105" s="159"/>
    </row>
    <row r="106" spans="1:8" ht="15" customHeight="1" x14ac:dyDescent="0.25">
      <c r="A106" s="3"/>
      <c r="B106" s="22" t="s">
        <v>53</v>
      </c>
      <c r="C106" s="31"/>
      <c r="E106" s="4"/>
      <c r="H106" s="53"/>
    </row>
    <row r="107" spans="1:8" ht="6.75" customHeight="1" x14ac:dyDescent="0.25">
      <c r="A107" s="3"/>
      <c r="E107" s="4"/>
      <c r="H107" s="53"/>
    </row>
    <row r="108" spans="1:8" ht="15" customHeight="1" x14ac:dyDescent="0.25">
      <c r="A108" s="1"/>
      <c r="B108" s="217" t="s">
        <v>54</v>
      </c>
      <c r="C108" s="159"/>
      <c r="D108" s="159"/>
      <c r="E108" s="159"/>
      <c r="F108" s="159"/>
      <c r="G108" s="159"/>
      <c r="H108" s="159"/>
    </row>
    <row r="109" spans="1:8" x14ac:dyDescent="0.25">
      <c r="A109" s="3"/>
      <c r="B109" s="159"/>
      <c r="C109" s="159"/>
      <c r="D109" s="159"/>
      <c r="E109" s="159"/>
      <c r="F109" s="159"/>
      <c r="G109" s="159"/>
      <c r="H109" s="159"/>
    </row>
    <row r="110" spans="1:8" ht="8.25" customHeight="1" x14ac:dyDescent="0.25">
      <c r="A110" s="3"/>
      <c r="E110" s="4"/>
      <c r="H110" s="56"/>
    </row>
    <row r="111" spans="1:8" x14ac:dyDescent="0.25">
      <c r="A111" s="1"/>
      <c r="B111" s="7" t="s">
        <v>55</v>
      </c>
      <c r="C111" s="213"/>
      <c r="D111" s="214"/>
      <c r="E111" s="214"/>
      <c r="F111" s="214"/>
      <c r="G111" s="215"/>
      <c r="H111" s="215"/>
    </row>
    <row r="112" spans="1:8" x14ac:dyDescent="0.25">
      <c r="A112" s="3"/>
      <c r="B112" s="56"/>
      <c r="C112" s="214"/>
      <c r="D112" s="214"/>
      <c r="E112" s="214"/>
      <c r="F112" s="214"/>
      <c r="G112" s="215"/>
      <c r="H112" s="215"/>
    </row>
    <row r="113" spans="1:8" ht="9.75" customHeight="1" x14ac:dyDescent="0.25">
      <c r="B113" s="49"/>
      <c r="C113" s="59"/>
      <c r="D113" s="60"/>
      <c r="E113" s="41"/>
      <c r="H113" s="52"/>
    </row>
    <row r="114" spans="1:8" ht="15" customHeight="1" x14ac:dyDescent="0.25">
      <c r="A114" s="210" t="s">
        <v>56</v>
      </c>
      <c r="B114" s="159"/>
      <c r="C114" s="211"/>
      <c r="D114" s="211"/>
      <c r="E114" s="211"/>
      <c r="G114" s="51" t="s">
        <v>48</v>
      </c>
      <c r="H114" s="61"/>
    </row>
    <row r="115" spans="1:8" ht="15" customHeight="1" x14ac:dyDescent="0.25">
      <c r="A115" s="95" t="s">
        <v>57</v>
      </c>
      <c r="B115" s="94"/>
      <c r="C115" s="94"/>
      <c r="D115" s="94"/>
      <c r="E115" s="208"/>
      <c r="F115" s="208"/>
      <c r="G115" s="52"/>
      <c r="H115" s="51"/>
    </row>
    <row r="116" spans="1:8" ht="9" customHeight="1" x14ac:dyDescent="0.25">
      <c r="A116" s="3"/>
      <c r="E116" s="4"/>
    </row>
    <row r="117" spans="1:8" x14ac:dyDescent="0.25">
      <c r="A117" s="210" t="s">
        <v>58</v>
      </c>
      <c r="B117" s="159"/>
      <c r="C117" s="211"/>
      <c r="D117" s="211"/>
      <c r="E117" s="211"/>
      <c r="G117" s="51" t="s">
        <v>48</v>
      </c>
      <c r="H117" s="61"/>
    </row>
    <row r="118" spans="1:8" x14ac:dyDescent="0.25">
      <c r="A118" s="41"/>
      <c r="B118" s="26" t="s">
        <v>68</v>
      </c>
      <c r="C118" s="60"/>
      <c r="D118" s="60"/>
      <c r="E118" s="42"/>
      <c r="F118" s="60"/>
      <c r="G118" s="42"/>
    </row>
    <row r="119" spans="1:8" x14ac:dyDescent="0.25">
      <c r="A119" s="3"/>
      <c r="B119" s="26"/>
      <c r="E119" s="4"/>
    </row>
    <row r="125" spans="1:8" ht="17.100000000000001" customHeight="1" x14ac:dyDescent="0.25"/>
    <row r="126" spans="1:8" ht="17.100000000000001" customHeight="1" x14ac:dyDescent="0.25"/>
    <row r="127" spans="1:8" ht="17.100000000000001" customHeight="1" x14ac:dyDescent="0.25">
      <c r="C127" s="2"/>
      <c r="H127" s="2"/>
    </row>
    <row r="128" spans="1:8" ht="17.100000000000001" hidden="1" customHeight="1" x14ac:dyDescent="0.25">
      <c r="C128" s="2"/>
      <c r="H128" s="2"/>
    </row>
    <row r="129" spans="1:8" ht="17.100000000000001" hidden="1" customHeight="1" x14ac:dyDescent="0.25">
      <c r="B129" s="2" t="s">
        <v>59</v>
      </c>
      <c r="C129" s="2"/>
      <c r="H129" s="2"/>
    </row>
    <row r="130" spans="1:8" ht="17.100000000000001" hidden="1" customHeight="1" x14ac:dyDescent="0.25">
      <c r="B130" s="2" t="s">
        <v>60</v>
      </c>
      <c r="C130" s="2"/>
      <c r="H130" s="2"/>
    </row>
    <row r="131" spans="1:8" ht="17.100000000000001" hidden="1" customHeight="1" x14ac:dyDescent="0.25">
      <c r="B131" s="2" t="s">
        <v>61</v>
      </c>
      <c r="C131" s="2"/>
      <c r="H131" s="2"/>
    </row>
    <row r="132" spans="1:8" ht="17.100000000000001" hidden="1" customHeight="1" x14ac:dyDescent="0.25">
      <c r="B132" s="2" t="s">
        <v>62</v>
      </c>
      <c r="C132" s="2"/>
      <c r="H132" s="2"/>
    </row>
    <row r="133" spans="1:8" ht="17.100000000000001" hidden="1" customHeight="1" x14ac:dyDescent="0.25">
      <c r="B133" s="2" t="s">
        <v>63</v>
      </c>
      <c r="C133" s="2"/>
      <c r="H133" s="2"/>
    </row>
    <row r="134" spans="1:8" ht="17.100000000000001" hidden="1" customHeight="1" x14ac:dyDescent="0.25">
      <c r="B134" s="2" t="s">
        <v>29</v>
      </c>
    </row>
    <row r="135" spans="1:8" ht="17.100000000000001" hidden="1" customHeight="1" x14ac:dyDescent="0.25"/>
    <row r="136" spans="1:8" ht="17.100000000000001" hidden="1" customHeight="1" x14ac:dyDescent="0.25"/>
    <row r="137" spans="1:8" ht="17.100000000000001" hidden="1" customHeight="1" x14ac:dyDescent="0.25"/>
    <row r="138" spans="1:8" ht="17.100000000000001" hidden="1" customHeight="1" x14ac:dyDescent="0.25"/>
    <row r="139" spans="1:8" ht="17.100000000000001" hidden="1" customHeight="1" x14ac:dyDescent="0.25">
      <c r="C139" s="2"/>
      <c r="H139" s="2"/>
    </row>
    <row r="140" spans="1:8" ht="17.100000000000001" hidden="1" customHeight="1" x14ac:dyDescent="0.25">
      <c r="C140" s="2"/>
      <c r="H140" s="2"/>
    </row>
    <row r="141" spans="1:8" ht="17.100000000000001" hidden="1" customHeight="1" x14ac:dyDescent="0.25">
      <c r="B141" s="2" t="e">
        <f>LOOKUP(H4,A142:B149)</f>
        <v>#N/A</v>
      </c>
      <c r="C141" s="2"/>
      <c r="H141" s="2"/>
    </row>
    <row r="142" spans="1:8" ht="17.100000000000001" hidden="1" customHeight="1" x14ac:dyDescent="0.25">
      <c r="A142" s="2">
        <v>1</v>
      </c>
      <c r="B142" s="2">
        <v>10.039999999999999</v>
      </c>
      <c r="C142" s="2"/>
      <c r="H142" s="2"/>
    </row>
    <row r="143" spans="1:8" ht="17.100000000000001" hidden="1" customHeight="1" x14ac:dyDescent="0.25">
      <c r="A143" s="2">
        <v>2</v>
      </c>
      <c r="B143" s="2">
        <v>13.4</v>
      </c>
      <c r="C143" s="2"/>
      <c r="H143" s="2"/>
    </row>
    <row r="144" spans="1:8" ht="17.100000000000001" hidden="1" customHeight="1" x14ac:dyDescent="0.25">
      <c r="A144" s="2">
        <v>3</v>
      </c>
      <c r="B144" s="2">
        <v>16.760000000000002</v>
      </c>
      <c r="C144" s="2"/>
      <c r="H144" s="2"/>
    </row>
    <row r="145" spans="1:8" ht="17.100000000000001" hidden="1" customHeight="1" x14ac:dyDescent="0.25">
      <c r="A145" s="2">
        <v>4</v>
      </c>
      <c r="B145" s="2">
        <v>18.440000000000001</v>
      </c>
      <c r="C145" s="2"/>
      <c r="H145" s="2"/>
    </row>
    <row r="146" spans="1:8" ht="17.100000000000001" hidden="1" customHeight="1" x14ac:dyDescent="0.25">
      <c r="A146" s="2">
        <v>5</v>
      </c>
      <c r="B146" s="2">
        <v>20.079999999999998</v>
      </c>
      <c r="C146" s="2"/>
      <c r="H146" s="2"/>
    </row>
    <row r="147" spans="1:8" ht="17.100000000000001" hidden="1" customHeight="1" x14ac:dyDescent="0.25">
      <c r="A147" s="2">
        <v>6</v>
      </c>
      <c r="B147" s="2">
        <v>21.76</v>
      </c>
      <c r="C147" s="2"/>
      <c r="H147" s="2"/>
    </row>
    <row r="148" spans="1:8" ht="17.100000000000001" hidden="1" customHeight="1" x14ac:dyDescent="0.25">
      <c r="A148" s="2">
        <v>7</v>
      </c>
      <c r="B148" s="2">
        <v>23.44</v>
      </c>
      <c r="C148" s="2"/>
      <c r="H148" s="2"/>
    </row>
    <row r="149" spans="1:8" ht="17.100000000000001" hidden="1" customHeight="1" x14ac:dyDescent="0.25">
      <c r="A149" s="2">
        <v>8</v>
      </c>
      <c r="B149" s="2">
        <v>25.12</v>
      </c>
      <c r="C149" s="2"/>
      <c r="H149" s="2"/>
    </row>
    <row r="150" spans="1:8" ht="17.100000000000001" hidden="1" customHeight="1" x14ac:dyDescent="0.25"/>
    <row r="151" spans="1:8" ht="17.100000000000001" hidden="1" customHeight="1" x14ac:dyDescent="0.25"/>
    <row r="152" spans="1:8" ht="17.100000000000001" hidden="1" customHeight="1" x14ac:dyDescent="0.25"/>
    <row r="153" spans="1:8" hidden="1" x14ac:dyDescent="0.25"/>
  </sheetData>
  <sheetProtection password="CF4B" sheet="1" formatColumns="0" selectLockedCells="1"/>
  <mergeCells count="88">
    <mergeCell ref="G5:H5"/>
    <mergeCell ref="D77:D78"/>
    <mergeCell ref="G68:H68"/>
    <mergeCell ref="G69:H69"/>
    <mergeCell ref="G70:H70"/>
    <mergeCell ref="A75:B75"/>
    <mergeCell ref="A76:B76"/>
    <mergeCell ref="A77:B78"/>
    <mergeCell ref="O13:R13"/>
    <mergeCell ref="K17:K18"/>
    <mergeCell ref="L17:L18"/>
    <mergeCell ref="M17:M18"/>
    <mergeCell ref="A44:C44"/>
    <mergeCell ref="G94:H94"/>
    <mergeCell ref="K37:K38"/>
    <mergeCell ref="L37:L38"/>
    <mergeCell ref="M37:M38"/>
    <mergeCell ref="L13:M13"/>
    <mergeCell ref="F74:H74"/>
    <mergeCell ref="F75:H75"/>
    <mergeCell ref="F83:H83"/>
    <mergeCell ref="C68:F68"/>
    <mergeCell ref="C69:F69"/>
    <mergeCell ref="C70:F70"/>
    <mergeCell ref="C84:D84"/>
    <mergeCell ref="E30:F32"/>
    <mergeCell ref="F61:G61"/>
    <mergeCell ref="C77:C78"/>
    <mergeCell ref="E77:E78"/>
    <mergeCell ref="A47:H47"/>
    <mergeCell ref="A48:H53"/>
    <mergeCell ref="A58:D58"/>
    <mergeCell ref="A1:H1"/>
    <mergeCell ref="A2:H2"/>
    <mergeCell ref="A12:H12"/>
    <mergeCell ref="B13:C13"/>
    <mergeCell ref="E13:H13"/>
    <mergeCell ref="C4:D4"/>
    <mergeCell ref="C5:D5"/>
    <mergeCell ref="C6:D6"/>
    <mergeCell ref="C7:D7"/>
    <mergeCell ref="C8:D8"/>
    <mergeCell ref="A57:H57"/>
    <mergeCell ref="G4:H4"/>
    <mergeCell ref="A56:H56"/>
    <mergeCell ref="E115:F115"/>
    <mergeCell ref="A99:B99"/>
    <mergeCell ref="A117:B117"/>
    <mergeCell ref="C114:E114"/>
    <mergeCell ref="C117:E117"/>
    <mergeCell ref="A114:B114"/>
    <mergeCell ref="C99:E99"/>
    <mergeCell ref="C111:H112"/>
    <mergeCell ref="G100:H100"/>
    <mergeCell ref="B104:H105"/>
    <mergeCell ref="B108:H109"/>
    <mergeCell ref="A87:E87"/>
    <mergeCell ref="B62:G62"/>
    <mergeCell ref="A55:H55"/>
    <mergeCell ref="F79:H79"/>
    <mergeCell ref="A66:F66"/>
    <mergeCell ref="B63:F64"/>
    <mergeCell ref="A79:B79"/>
    <mergeCell ref="A72:B72"/>
    <mergeCell ref="A73:B73"/>
    <mergeCell ref="F73:H73"/>
    <mergeCell ref="A74:B74"/>
    <mergeCell ref="F76:H76"/>
    <mergeCell ref="F72:H72"/>
    <mergeCell ref="A83:B83"/>
    <mergeCell ref="A60:D60"/>
    <mergeCell ref="F78:H78"/>
    <mergeCell ref="G6:H6"/>
    <mergeCell ref="G97:H97"/>
    <mergeCell ref="G99:H99"/>
    <mergeCell ref="A92:H92"/>
    <mergeCell ref="F77:H77"/>
    <mergeCell ref="G95:H95"/>
    <mergeCell ref="A80:B81"/>
    <mergeCell ref="B94:C94"/>
    <mergeCell ref="C80:C81"/>
    <mergeCell ref="D80:D81"/>
    <mergeCell ref="E80:E81"/>
    <mergeCell ref="F80:H80"/>
    <mergeCell ref="F81:H81"/>
    <mergeCell ref="C85:D85"/>
    <mergeCell ref="C86:D86"/>
    <mergeCell ref="C88:D88"/>
  </mergeCells>
  <conditionalFormatting sqref="B16:B17 B22">
    <cfRule type="expression" dxfId="5" priority="31">
      <formula>(AND(B16="Please Enter Day LON",A16&lt;&gt;0))</formula>
    </cfRule>
  </conditionalFormatting>
  <conditionalFormatting sqref="A48">
    <cfRule type="expression" dxfId="4" priority="32">
      <formula>$A$48&lt;&gt;""</formula>
    </cfRule>
  </conditionalFormatting>
  <conditionalFormatting sqref="L17:L18 L24">
    <cfRule type="expression" dxfId="3" priority="26">
      <formula>(AND(L17="Please Enter Day LON",K17&lt;&gt;0))</formula>
    </cfRule>
  </conditionalFormatting>
  <conditionalFormatting sqref="C111:F112">
    <cfRule type="expression" dxfId="2" priority="34">
      <formula>AND($A$111="X",$C$111="")</formula>
    </cfRule>
  </conditionalFormatting>
  <conditionalFormatting sqref="A69:H69 A76:C79 F76:H79">
    <cfRule type="expression" dxfId="1" priority="10">
      <formula>$E$58=TRUE</formula>
    </cfRule>
  </conditionalFormatting>
  <conditionalFormatting sqref="F5">
    <cfRule type="cellIs" dxfId="0" priority="1" operator="equal">
      <formula>0</formula>
    </cfRule>
  </conditionalFormatting>
  <dataValidations count="14">
    <dataValidation type="list" allowBlank="1" showInputMessage="1" showErrorMessage="1" sqref="C8 G8" xr:uid="{00000000-0002-0000-0000-000000000000}">
      <formula1>$T$6:$T$8</formula1>
    </dataValidation>
    <dataValidation type="list" allowBlank="1" showInputMessage="1" showErrorMessage="1" sqref="C5" xr:uid="{00000000-0002-0000-0000-000001000000}">
      <formula1>$B$129:$B$134</formula1>
    </dataValidation>
    <dataValidation type="whole" allowBlank="1" showInputMessage="1" showErrorMessage="1" sqref="A19 E19" xr:uid="{ADBF979B-9482-4FEC-BD7D-80D611B1B514}">
      <formula1>0</formula1>
      <formula2>1</formula2>
    </dataValidation>
    <dataValidation type="decimal" allowBlank="1" showInputMessage="1" showErrorMessage="1" sqref="E16 A16" xr:uid="{34C31753-8296-4AF3-B9F3-CD4135703A65}">
      <formula1>0</formula1>
      <formula2>10</formula2>
    </dataValidation>
    <dataValidation type="decimal" allowBlank="1" showInputMessage="1" showErrorMessage="1" sqref="A22 A25 E22 E25 C76" xr:uid="{580C5352-3042-4913-A18D-D1DF850EF408}">
      <formula1>0</formula1>
      <formula2>40</formula2>
    </dataValidation>
    <dataValidation type="list" allowBlank="1" showInputMessage="1" showErrorMessage="1" sqref="B68:B70" xr:uid="{F2441CDF-BD1A-4CB9-A360-F5E502D1AE5C}">
      <formula1>$L$74:$L$76</formula1>
    </dataValidation>
    <dataValidation type="list" allowBlank="1" showInputMessage="1" showErrorMessage="1" sqref="A84:A85 C83" xr:uid="{7E9B86DB-0574-4B88-B70D-4C827F7D4ED8}">
      <formula1>"0,1"</formula1>
    </dataValidation>
    <dataValidation type="list" allowBlank="1" showInputMessage="1" showErrorMessage="1" sqref="E34 E36 E38 E40 E43" xr:uid="{F89A4068-3DFC-43BA-AD1C-50AA30127F54}">
      <formula1>$L$71:$L$73</formula1>
    </dataValidation>
    <dataValidation type="list" allowBlank="1" showInputMessage="1" showErrorMessage="1" sqref="A64" xr:uid="{56452710-3604-46FA-AD71-77DF6D59BF2F}">
      <formula1>$L$68:$L$69</formula1>
    </dataValidation>
    <dataValidation type="decimal" allowBlank="1" showInputMessage="1" showErrorMessage="1" sqref="C73 C80:C81" xr:uid="{D24E60B0-DDA7-4161-86FD-0252D7C5D46E}">
      <formula1>0</formula1>
      <formula2>30</formula2>
    </dataValidation>
    <dataValidation type="decimal" allowBlank="1" showInputMessage="1" showErrorMessage="1" sqref="C74" xr:uid="{97B1E976-B684-43D5-AC75-5F4854B7EE42}">
      <formula1>0</formula1>
      <formula2>4</formula2>
    </dataValidation>
    <dataValidation type="decimal" allowBlank="1" showInputMessage="1" showErrorMessage="1" sqref="C75" xr:uid="{702E863C-746D-47D2-B822-AA2782798720}">
      <formula1>0</formula1>
      <formula2>6</formula2>
    </dataValidation>
    <dataValidation type="decimal" allowBlank="1" showInputMessage="1" showErrorMessage="1" sqref="C77:C78" xr:uid="{61F1CA10-AB2D-438A-9181-AC5F6AAB286C}">
      <formula1>0</formula1>
      <formula2>35</formula2>
    </dataValidation>
    <dataValidation type="decimal" allowBlank="1" showInputMessage="1" showErrorMessage="1" sqref="C79" xr:uid="{CDF6D831-9F8F-4314-B5A7-4BDF6B10DAFA}">
      <formula1>0</formula1>
      <formula2>20</formula2>
    </dataValidation>
  </dataValidations>
  <pageMargins left="0.7" right="0.7" top="0.75" bottom="0.75" header="0.05" footer="0.05"/>
  <pageSetup scale="69" fitToHeight="2" orientation="portrait" r:id="rId1"/>
  <rowBreaks count="1" manualBreakCount="1">
    <brk id="54" max="7" man="1"/>
  </rowBreaks>
  <ignoredErrors>
    <ignoredError sqref="H45 C45"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4</xdr:col>
                    <xdr:colOff>238125</xdr:colOff>
                    <xdr:row>57</xdr:row>
                    <xdr:rowOff>0</xdr:rowOff>
                  </from>
                  <to>
                    <xdr:col>5</xdr:col>
                    <xdr:colOff>219075</xdr:colOff>
                    <xdr:row>58</xdr:row>
                    <xdr:rowOff>19050</xdr:rowOff>
                  </to>
                </anchor>
              </controlPr>
            </control>
          </mc:Choice>
        </mc:AlternateContent>
        <mc:AlternateContent xmlns:mc="http://schemas.openxmlformats.org/markup-compatibility/2006">
          <mc:Choice Requires="x14">
            <control shapeId="1038" r:id="rId5" name="Check Box 14">
              <controlPr defaultSize="0" autoFill="0" autoLine="0" autoPict="0">
                <anchor moveWithCells="1">
                  <from>
                    <xdr:col>4</xdr:col>
                    <xdr:colOff>228600</xdr:colOff>
                    <xdr:row>58</xdr:row>
                    <xdr:rowOff>180975</xdr:rowOff>
                  </from>
                  <to>
                    <xdr:col>5</xdr:col>
                    <xdr:colOff>266700</xdr:colOff>
                    <xdr:row>59</xdr:row>
                    <xdr:rowOff>209550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tion0 xmlns="5aa524db-7994-4ced-a2c9-48a98e90847e" xsi:nil="true"/>
    <lcf76f155ced4ddcb4097134ff3c332f xmlns="5aa524db-7994-4ced-a2c9-48a98e90847e">
      <Terms xmlns="http://schemas.microsoft.com/office/infopath/2007/PartnerControls"/>
    </lcf76f155ced4ddcb4097134ff3c332f>
    <TaxCatchAll xmlns="8a992f34-6748-40d0-a1a6-bff449e3bc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3673E79E0C3E640A3EA83010EA564F7" ma:contentTypeVersion="12" ma:contentTypeDescription="Create a new document." ma:contentTypeScope="" ma:versionID="efce251a4746054bbe027ae231bc47a5">
  <xsd:schema xmlns:xsd="http://www.w3.org/2001/XMLSchema" xmlns:xs="http://www.w3.org/2001/XMLSchema" xmlns:p="http://schemas.microsoft.com/office/2006/metadata/properties" xmlns:ns2="5aa524db-7994-4ced-a2c9-48a98e90847e" xmlns:ns3="8a992f34-6748-40d0-a1a6-bff449e3bc95" targetNamespace="http://schemas.microsoft.com/office/2006/metadata/properties" ma:root="true" ma:fieldsID="bb25d42501bc21e45c0a4215ac396311" ns2:_="" ns3:_="">
    <xsd:import namespace="5aa524db-7994-4ced-a2c9-48a98e90847e"/>
    <xsd:import namespace="8a992f34-6748-40d0-a1a6-bff449e3bc9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Description0"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524db-7994-4ced-a2c9-48a98e9084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Description0" ma:index="12" nillable="true" ma:displayName="Description" ma:internalName="Description0">
      <xsd:simpleType>
        <xsd:restriction base="dms:Note">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992f34-6748-40d0-a1a6-bff449e3bc9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75d7816-9169-48cb-b9df-4d21a66dca2d}" ma:internalName="TaxCatchAll" ma:showField="CatchAllData" ma:web="8a992f34-6748-40d0-a1a6-bff449e3bc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8E961B-6A51-4884-8337-2FEDC1FF6C8B}">
  <ds:schemaRef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http://purl.org/dc/elements/1.1/"/>
    <ds:schemaRef ds:uri="http://purl.org/dc/terms/"/>
    <ds:schemaRef ds:uri="7d79962f-82e0-447b-a816-99edbdaa00c7"/>
    <ds:schemaRef ds:uri="a06932ec-957b-4799-8604-6195ab687f22"/>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71174D4-301F-4A17-B932-FA7C63A86A91}"/>
</file>

<file path=customXml/itemProps3.xml><?xml version="1.0" encoding="utf-8"?>
<ds:datastoreItem xmlns:ds="http://schemas.openxmlformats.org/officeDocument/2006/customXml" ds:itemID="{E40E687D-F33B-41E1-B471-6A71468F43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DumphyJ</dc:creator>
  <cp:keywords/>
  <dc:description/>
  <cp:lastModifiedBy>Bannon, Sean</cp:lastModifiedBy>
  <cp:revision/>
  <cp:lastPrinted>2023-04-23T22:51:48Z</cp:lastPrinted>
  <dcterms:created xsi:type="dcterms:W3CDTF">2017-06-14T20:07:28Z</dcterms:created>
  <dcterms:modified xsi:type="dcterms:W3CDTF">2023-06-05T13:49:39Z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0x010100DCF191CFEE37994EAE9F515C802FE1FC</vt:lpwstr>
  </property>
</Properties>
</file>